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570" windowHeight="8145"/>
  </bookViews>
  <sheets>
    <sheet name="RESUMEN" sheetId="1" r:id="rId1"/>
    <sheet name="1 granja" sheetId="2" r:id="rId2"/>
    <sheet name="2 IALL" sheetId="3" r:id="rId3"/>
    <sheet name="3 PIROLISIS" sheetId="4" r:id="rId4"/>
    <sheet name="4 SUELOS" sheetId="5" r:id="rId5"/>
    <sheet name="5 FISIOLOGIA VEGETAL" sheetId="6" r:id="rId6"/>
    <sheet name="6 FISIO PARASIT" sheetId="7" r:id="rId7"/>
    <sheet name="7 GENETICA" sheetId="8" r:id="rId8"/>
  </sheets>
  <calcPr calcId="152511" concurrentCalc="0"/>
</workbook>
</file>

<file path=xl/calcChain.xml><?xml version="1.0" encoding="utf-8"?>
<calcChain xmlns="http://schemas.openxmlformats.org/spreadsheetml/2006/main">
  <c r="G4" i="8" l="1"/>
  <c r="G6" i="8"/>
  <c r="G7" i="8"/>
  <c r="G8" i="8"/>
  <c r="G10" i="8"/>
  <c r="G11" i="8"/>
  <c r="G13" i="8"/>
  <c r="G14" i="8"/>
  <c r="G16" i="8"/>
  <c r="G17" i="8"/>
  <c r="G19" i="8"/>
  <c r="G20" i="8"/>
  <c r="G22" i="8"/>
  <c r="G24" i="8"/>
  <c r="G25" i="8"/>
  <c r="G26" i="8"/>
  <c r="G27" i="8"/>
  <c r="G28" i="8"/>
  <c r="G30" i="8"/>
  <c r="G32" i="8"/>
  <c r="G33" i="8"/>
  <c r="G34" i="8"/>
  <c r="G35" i="8"/>
  <c r="G37" i="8"/>
  <c r="G38" i="8"/>
  <c r="G39" i="8"/>
  <c r="G40" i="8"/>
  <c r="G41" i="8"/>
  <c r="G42" i="8"/>
  <c r="G43" i="8"/>
  <c r="G45" i="8"/>
  <c r="G46" i="8"/>
  <c r="G5" i="7"/>
  <c r="G6" i="7"/>
  <c r="G7" i="7"/>
  <c r="G8" i="7"/>
  <c r="G9" i="7"/>
  <c r="G10" i="7"/>
  <c r="G11" i="7"/>
  <c r="G12" i="7"/>
  <c r="G13" i="7"/>
  <c r="G14" i="7"/>
  <c r="G16" i="7"/>
  <c r="G18" i="7"/>
  <c r="G20" i="7"/>
  <c r="G21" i="7"/>
  <c r="G22" i="7"/>
  <c r="G24" i="7"/>
  <c r="G26" i="7"/>
  <c r="G28" i="7"/>
  <c r="G29" i="7"/>
  <c r="G30" i="7"/>
  <c r="G31" i="7"/>
  <c r="G32" i="7"/>
  <c r="G33" i="7"/>
  <c r="G34" i="7"/>
  <c r="G36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3" i="7"/>
  <c r="G55" i="7"/>
  <c r="G56" i="7"/>
  <c r="G57" i="7"/>
  <c r="G58" i="7"/>
  <c r="G59" i="7"/>
  <c r="G61" i="7"/>
  <c r="G62" i="7"/>
  <c r="G63" i="7"/>
  <c r="G64" i="7"/>
  <c r="G66" i="7"/>
  <c r="G67" i="7"/>
  <c r="G68" i="7"/>
  <c r="G70" i="7"/>
  <c r="G71" i="7"/>
  <c r="G73" i="7"/>
  <c r="G74" i="7"/>
  <c r="G76" i="7"/>
  <c r="G77" i="7"/>
  <c r="G78" i="7"/>
  <c r="G79" i="7"/>
  <c r="G81" i="7"/>
  <c r="G85" i="7"/>
  <c r="G86" i="7"/>
  <c r="G83" i="7"/>
  <c r="G84" i="7"/>
  <c r="G87" i="7"/>
  <c r="G88" i="7"/>
  <c r="G89" i="7"/>
  <c r="B8" i="7"/>
  <c r="G4" i="6"/>
  <c r="G5" i="6"/>
  <c r="G6" i="6"/>
  <c r="G7" i="6"/>
  <c r="G8" i="6"/>
  <c r="G9" i="6"/>
  <c r="G10" i="6"/>
  <c r="G11" i="6"/>
  <c r="G12" i="6"/>
  <c r="G13" i="6"/>
  <c r="G15" i="6"/>
  <c r="G17" i="6"/>
  <c r="G19" i="6"/>
  <c r="G20" i="6"/>
  <c r="G21" i="6"/>
  <c r="G23" i="6"/>
  <c r="G25" i="6"/>
  <c r="G27" i="6"/>
  <c r="G28" i="6"/>
  <c r="G29" i="6"/>
  <c r="G30" i="6"/>
  <c r="G31" i="6"/>
  <c r="G32" i="6"/>
  <c r="G33" i="6"/>
  <c r="G35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2" i="6"/>
  <c r="G54" i="6"/>
  <c r="G55" i="6"/>
  <c r="G56" i="6"/>
  <c r="G57" i="6"/>
  <c r="G58" i="6"/>
  <c r="G60" i="6"/>
  <c r="G61" i="6"/>
  <c r="G62" i="6"/>
  <c r="G63" i="6"/>
  <c r="G65" i="6"/>
  <c r="G66" i="6"/>
  <c r="G67" i="6"/>
  <c r="G69" i="6"/>
  <c r="G70" i="6"/>
  <c r="G72" i="6"/>
  <c r="G73" i="6"/>
  <c r="G75" i="6"/>
  <c r="G76" i="6"/>
  <c r="G77" i="6"/>
  <c r="G78" i="6"/>
  <c r="G80" i="6"/>
  <c r="G84" i="6"/>
  <c r="G85" i="6"/>
  <c r="G82" i="6"/>
  <c r="G83" i="6"/>
  <c r="G86" i="6"/>
  <c r="G87" i="6"/>
  <c r="G88" i="6"/>
  <c r="B7" i="6"/>
  <c r="G35" i="5"/>
  <c r="G36" i="5"/>
  <c r="G37" i="5"/>
  <c r="G39" i="5"/>
  <c r="G41" i="5"/>
  <c r="G43" i="5"/>
  <c r="G45" i="5"/>
  <c r="G46" i="5"/>
  <c r="G48" i="5"/>
  <c r="G50" i="5"/>
  <c r="G51" i="5"/>
  <c r="G52" i="5"/>
  <c r="G54" i="5"/>
  <c r="G56" i="5"/>
  <c r="G59" i="5"/>
  <c r="G63" i="5"/>
  <c r="G65" i="5"/>
  <c r="G67" i="5"/>
  <c r="G69" i="5"/>
  <c r="G70" i="5"/>
  <c r="G71" i="5"/>
  <c r="G73" i="5"/>
  <c r="G74" i="5"/>
  <c r="G76" i="5"/>
  <c r="G78" i="5"/>
  <c r="G81" i="5"/>
  <c r="G85" i="5"/>
  <c r="G87" i="5"/>
  <c r="G89" i="5"/>
  <c r="G91" i="5"/>
  <c r="G92" i="5"/>
  <c r="G93" i="5"/>
  <c r="G95" i="5"/>
  <c r="G96" i="5"/>
  <c r="G98" i="5"/>
  <c r="G100" i="5"/>
  <c r="G104" i="5"/>
  <c r="G108" i="5"/>
  <c r="G110" i="5"/>
  <c r="G112" i="5"/>
  <c r="G113" i="5"/>
  <c r="G114" i="5"/>
  <c r="G116" i="5"/>
  <c r="G117" i="5"/>
  <c r="G119" i="5"/>
  <c r="G121" i="5"/>
  <c r="G122" i="5"/>
  <c r="G124" i="5"/>
  <c r="G125" i="5"/>
  <c r="G127" i="5"/>
  <c r="G130" i="5"/>
  <c r="G6" i="5"/>
  <c r="G7" i="5"/>
  <c r="G8" i="5"/>
  <c r="G9" i="5"/>
  <c r="G11" i="5"/>
  <c r="G12" i="5"/>
  <c r="G14" i="5"/>
  <c r="G16" i="5"/>
  <c r="G17" i="5"/>
  <c r="G19" i="5"/>
  <c r="G20" i="5"/>
  <c r="G22" i="5"/>
  <c r="G23" i="5"/>
  <c r="G24" i="5"/>
  <c r="G26" i="5"/>
  <c r="G28" i="5"/>
  <c r="G31" i="5"/>
  <c r="G131" i="5"/>
  <c r="G132" i="5"/>
  <c r="G129" i="5"/>
  <c r="G103" i="5"/>
  <c r="G102" i="5"/>
  <c r="G80" i="5"/>
  <c r="G58" i="5"/>
  <c r="G30" i="5"/>
  <c r="G133" i="5"/>
  <c r="G134" i="5"/>
  <c r="G135" i="5"/>
  <c r="G4" i="4"/>
  <c r="G5" i="4"/>
  <c r="G6" i="4"/>
  <c r="G8" i="4"/>
  <c r="G9" i="4"/>
  <c r="G10" i="4"/>
  <c r="G13" i="4"/>
  <c r="G14" i="4"/>
  <c r="G15" i="4"/>
  <c r="G16" i="4"/>
  <c r="G17" i="4"/>
  <c r="G19" i="4"/>
  <c r="G21" i="4"/>
  <c r="G22" i="4"/>
  <c r="G23" i="4"/>
  <c r="G25" i="4"/>
  <c r="G26" i="4"/>
  <c r="G27" i="4"/>
  <c r="G28" i="4"/>
  <c r="G29" i="4"/>
  <c r="G30" i="4"/>
  <c r="G31" i="4"/>
  <c r="G32" i="4"/>
  <c r="G33" i="4"/>
  <c r="G34" i="4"/>
  <c r="G35" i="4"/>
  <c r="G38" i="4"/>
  <c r="G39" i="4"/>
  <c r="G40" i="4"/>
  <c r="G41" i="4"/>
  <c r="G44" i="4"/>
  <c r="G45" i="4"/>
  <c r="G43" i="4"/>
  <c r="G46" i="4"/>
  <c r="G47" i="4"/>
  <c r="G48" i="4"/>
  <c r="H5" i="3"/>
  <c r="H6" i="3"/>
  <c r="H7" i="3"/>
  <c r="H8" i="3"/>
  <c r="H9" i="3"/>
  <c r="H10" i="3"/>
  <c r="H11" i="3"/>
  <c r="H12" i="3"/>
  <c r="H13" i="3"/>
  <c r="H15" i="3"/>
  <c r="H17" i="3"/>
  <c r="H18" i="3"/>
  <c r="H19" i="3"/>
  <c r="H20" i="3"/>
  <c r="H21" i="3"/>
  <c r="H23" i="3"/>
  <c r="H24" i="3"/>
  <c r="H26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2" i="3"/>
  <c r="H43" i="3"/>
  <c r="H44" i="3"/>
  <c r="H46" i="3"/>
  <c r="H47" i="3"/>
  <c r="H48" i="3"/>
  <c r="H50" i="3"/>
  <c r="H52" i="3"/>
  <c r="H53" i="3"/>
  <c r="H55" i="3"/>
  <c r="H56" i="3"/>
  <c r="H57" i="3"/>
  <c r="H58" i="3"/>
  <c r="H60" i="3"/>
  <c r="H62" i="3"/>
  <c r="H63" i="3"/>
  <c r="H64" i="3"/>
  <c r="H65" i="3"/>
  <c r="H66" i="3"/>
  <c r="H67" i="3"/>
  <c r="H68" i="3"/>
  <c r="H69" i="3"/>
  <c r="H70" i="3"/>
  <c r="H71" i="3"/>
  <c r="G7" i="2"/>
  <c r="G8" i="2"/>
  <c r="G9" i="2"/>
  <c r="G11" i="2"/>
  <c r="G13" i="2"/>
  <c r="G15" i="2"/>
  <c r="G16" i="2"/>
  <c r="G18" i="2"/>
  <c r="G19" i="2"/>
  <c r="G20" i="2"/>
  <c r="G21" i="2"/>
  <c r="G22" i="2"/>
  <c r="G24" i="2"/>
  <c r="G25" i="2"/>
  <c r="G26" i="2"/>
  <c r="G28" i="2"/>
  <c r="G29" i="2"/>
  <c r="G33" i="2"/>
  <c r="G34" i="2"/>
  <c r="G35" i="2"/>
  <c r="G36" i="2"/>
  <c r="G37" i="2"/>
  <c r="G39" i="2"/>
  <c r="G40" i="2"/>
  <c r="G41" i="2"/>
  <c r="G42" i="2"/>
  <c r="G44" i="2"/>
  <c r="G45" i="2"/>
  <c r="G46" i="2"/>
  <c r="G47" i="2"/>
  <c r="G48" i="2"/>
  <c r="G50" i="2"/>
  <c r="G52" i="2"/>
  <c r="G53" i="2"/>
  <c r="G55" i="2"/>
  <c r="G56" i="2"/>
  <c r="G57" i="2"/>
  <c r="G58" i="2"/>
  <c r="G60" i="2"/>
  <c r="G62" i="2"/>
  <c r="G63" i="2"/>
  <c r="G69" i="2"/>
  <c r="G70" i="2"/>
  <c r="G72" i="2"/>
  <c r="G74" i="2"/>
  <c r="G76" i="2"/>
  <c r="G77" i="2"/>
  <c r="G78" i="2"/>
  <c r="G79" i="2"/>
  <c r="G81" i="2"/>
  <c r="G82" i="2"/>
  <c r="G83" i="2"/>
  <c r="G85" i="2"/>
  <c r="G86" i="2"/>
  <c r="G88" i="2"/>
  <c r="G89" i="2"/>
  <c r="G92" i="2"/>
  <c r="G93" i="2"/>
  <c r="G95" i="2"/>
  <c r="G96" i="2"/>
  <c r="G97" i="2"/>
  <c r="G98" i="2"/>
  <c r="G100" i="2"/>
  <c r="G101" i="2"/>
  <c r="G103" i="2"/>
  <c r="G104" i="2"/>
  <c r="G105" i="2"/>
  <c r="G106" i="2"/>
  <c r="G65" i="2"/>
  <c r="G66" i="2"/>
  <c r="G107" i="2"/>
  <c r="G108" i="2"/>
  <c r="G109" i="2"/>
  <c r="F115" i="1"/>
  <c r="F116" i="1"/>
  <c r="F117" i="1"/>
  <c r="F118" i="1"/>
  <c r="F119" i="1"/>
  <c r="F120" i="1"/>
  <c r="F121" i="1"/>
  <c r="F122" i="1"/>
  <c r="F123" i="1"/>
  <c r="F125" i="1"/>
  <c r="F127" i="1"/>
  <c r="F128" i="1"/>
  <c r="F129" i="1"/>
  <c r="F130" i="1"/>
  <c r="F131" i="1"/>
  <c r="F133" i="1"/>
  <c r="F134" i="1"/>
  <c r="F136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2" i="1"/>
  <c r="F153" i="1"/>
  <c r="F154" i="1"/>
  <c r="F156" i="1"/>
  <c r="F157" i="1"/>
  <c r="F158" i="1"/>
  <c r="F160" i="1"/>
  <c r="F162" i="1"/>
  <c r="F163" i="1"/>
  <c r="F165" i="1"/>
  <c r="F166" i="1"/>
  <c r="F167" i="1"/>
  <c r="F168" i="1"/>
  <c r="F170" i="1"/>
  <c r="F172" i="1"/>
  <c r="F173" i="1"/>
  <c r="F174" i="1"/>
  <c r="F175" i="1"/>
  <c r="F176" i="1"/>
  <c r="F177" i="1"/>
  <c r="F178" i="1"/>
  <c r="F179" i="1"/>
  <c r="F180" i="1"/>
  <c r="F181" i="1"/>
  <c r="F10" i="1"/>
  <c r="F11" i="1"/>
  <c r="F12" i="1"/>
  <c r="F14" i="1"/>
  <c r="F16" i="1"/>
  <c r="F18" i="1"/>
  <c r="F19" i="1"/>
  <c r="F21" i="1"/>
  <c r="F22" i="1"/>
  <c r="F23" i="1"/>
  <c r="F24" i="1"/>
  <c r="F25" i="1"/>
  <c r="F27" i="1"/>
  <c r="F28" i="1"/>
  <c r="F29" i="1"/>
  <c r="F31" i="1"/>
  <c r="F32" i="1"/>
  <c r="F36" i="1"/>
  <c r="F37" i="1"/>
  <c r="F38" i="1"/>
  <c r="F39" i="1"/>
  <c r="F40" i="1"/>
  <c r="F42" i="1"/>
  <c r="F43" i="1"/>
  <c r="F44" i="1"/>
  <c r="F45" i="1"/>
  <c r="F47" i="1"/>
  <c r="F48" i="1"/>
  <c r="F49" i="1"/>
  <c r="F50" i="1"/>
  <c r="F51" i="1"/>
  <c r="F53" i="1"/>
  <c r="F55" i="1"/>
  <c r="F56" i="1"/>
  <c r="F58" i="1"/>
  <c r="F59" i="1"/>
  <c r="F60" i="1"/>
  <c r="F61" i="1"/>
  <c r="F63" i="1"/>
  <c r="F65" i="1"/>
  <c r="F66" i="1"/>
  <c r="F72" i="1"/>
  <c r="F73" i="1"/>
  <c r="F75" i="1"/>
  <c r="F77" i="1"/>
  <c r="F79" i="1"/>
  <c r="F80" i="1"/>
  <c r="F81" i="1"/>
  <c r="F82" i="1"/>
  <c r="F84" i="1"/>
  <c r="F85" i="1"/>
  <c r="F86" i="1"/>
  <c r="F88" i="1"/>
  <c r="F89" i="1"/>
  <c r="F91" i="1"/>
  <c r="F92" i="1"/>
  <c r="F95" i="1"/>
  <c r="F96" i="1"/>
  <c r="F98" i="1"/>
  <c r="F99" i="1"/>
  <c r="F100" i="1"/>
  <c r="F101" i="1"/>
  <c r="F103" i="1"/>
  <c r="F104" i="1"/>
  <c r="F106" i="1"/>
  <c r="F107" i="1"/>
  <c r="F108" i="1"/>
  <c r="F109" i="1"/>
  <c r="F68" i="1"/>
  <c r="F69" i="1"/>
  <c r="F110" i="1"/>
  <c r="F111" i="1"/>
  <c r="F112" i="1"/>
  <c r="F182" i="1"/>
  <c r="F587" i="1"/>
  <c r="F186" i="1"/>
  <c r="F187" i="1"/>
  <c r="F188" i="1"/>
  <c r="F190" i="1"/>
  <c r="F191" i="1"/>
  <c r="F192" i="1"/>
  <c r="F194" i="1"/>
  <c r="F195" i="1"/>
  <c r="F196" i="1"/>
  <c r="F197" i="1"/>
  <c r="F198" i="1"/>
  <c r="F200" i="1"/>
  <c r="F202" i="1"/>
  <c r="F203" i="1"/>
  <c r="F204" i="1"/>
  <c r="F206" i="1"/>
  <c r="F207" i="1"/>
  <c r="F208" i="1"/>
  <c r="F209" i="1"/>
  <c r="F210" i="1"/>
  <c r="F211" i="1"/>
  <c r="F212" i="1"/>
  <c r="F213" i="1"/>
  <c r="F214" i="1"/>
  <c r="F215" i="1"/>
  <c r="F216" i="1"/>
  <c r="F218" i="1"/>
  <c r="F219" i="1"/>
  <c r="F220" i="1"/>
  <c r="F221" i="1"/>
  <c r="F224" i="1"/>
  <c r="F225" i="1"/>
  <c r="F223" i="1"/>
  <c r="F226" i="1"/>
  <c r="F227" i="1"/>
  <c r="F228" i="1"/>
  <c r="F262" i="1"/>
  <c r="F263" i="1"/>
  <c r="F264" i="1"/>
  <c r="F266" i="1"/>
  <c r="F268" i="1"/>
  <c r="F270" i="1"/>
  <c r="F272" i="1"/>
  <c r="F273" i="1"/>
  <c r="F275" i="1"/>
  <c r="F277" i="1"/>
  <c r="F278" i="1"/>
  <c r="F279" i="1"/>
  <c r="F281" i="1"/>
  <c r="F283" i="1"/>
  <c r="F286" i="1"/>
  <c r="F290" i="1"/>
  <c r="F292" i="1"/>
  <c r="F294" i="1"/>
  <c r="F296" i="1"/>
  <c r="F297" i="1"/>
  <c r="F298" i="1"/>
  <c r="F300" i="1"/>
  <c r="F301" i="1"/>
  <c r="F303" i="1"/>
  <c r="F305" i="1"/>
  <c r="F308" i="1"/>
  <c r="F312" i="1"/>
  <c r="F314" i="1"/>
  <c r="F316" i="1"/>
  <c r="F318" i="1"/>
  <c r="F319" i="1"/>
  <c r="F320" i="1"/>
  <c r="F322" i="1"/>
  <c r="F323" i="1"/>
  <c r="F325" i="1"/>
  <c r="F327" i="1"/>
  <c r="F331" i="1"/>
  <c r="F335" i="1"/>
  <c r="F337" i="1"/>
  <c r="F339" i="1"/>
  <c r="F340" i="1"/>
  <c r="F341" i="1"/>
  <c r="F343" i="1"/>
  <c r="F344" i="1"/>
  <c r="F346" i="1"/>
  <c r="F348" i="1"/>
  <c r="F349" i="1"/>
  <c r="F351" i="1"/>
  <c r="F352" i="1"/>
  <c r="F354" i="1"/>
  <c r="F357" i="1"/>
  <c r="F233" i="1"/>
  <c r="F234" i="1"/>
  <c r="F235" i="1"/>
  <c r="F236" i="1"/>
  <c r="F238" i="1"/>
  <c r="F239" i="1"/>
  <c r="F241" i="1"/>
  <c r="F243" i="1"/>
  <c r="F244" i="1"/>
  <c r="F246" i="1"/>
  <c r="F247" i="1"/>
  <c r="F249" i="1"/>
  <c r="F250" i="1"/>
  <c r="F251" i="1"/>
  <c r="F253" i="1"/>
  <c r="F255" i="1"/>
  <c r="F258" i="1"/>
  <c r="F358" i="1"/>
  <c r="F359" i="1"/>
  <c r="F356" i="1"/>
  <c r="F330" i="1"/>
  <c r="F329" i="1"/>
  <c r="F307" i="1"/>
  <c r="F285" i="1"/>
  <c r="F257" i="1"/>
  <c r="F360" i="1"/>
  <c r="F361" i="1"/>
  <c r="F362" i="1"/>
  <c r="F365" i="1"/>
  <c r="F366" i="1"/>
  <c r="F367" i="1"/>
  <c r="F368" i="1"/>
  <c r="F369" i="1"/>
  <c r="F370" i="1"/>
  <c r="F371" i="1"/>
  <c r="F372" i="1"/>
  <c r="F373" i="1"/>
  <c r="F374" i="1"/>
  <c r="F376" i="1"/>
  <c r="F378" i="1"/>
  <c r="F380" i="1"/>
  <c r="F381" i="1"/>
  <c r="F382" i="1"/>
  <c r="F384" i="1"/>
  <c r="F386" i="1"/>
  <c r="F388" i="1"/>
  <c r="F389" i="1"/>
  <c r="F390" i="1"/>
  <c r="F391" i="1"/>
  <c r="F392" i="1"/>
  <c r="F393" i="1"/>
  <c r="F394" i="1"/>
  <c r="F396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3" i="1"/>
  <c r="F415" i="1"/>
  <c r="F416" i="1"/>
  <c r="F417" i="1"/>
  <c r="F418" i="1"/>
  <c r="F419" i="1"/>
  <c r="F421" i="1"/>
  <c r="F422" i="1"/>
  <c r="F423" i="1"/>
  <c r="F424" i="1"/>
  <c r="F426" i="1"/>
  <c r="F427" i="1"/>
  <c r="F428" i="1"/>
  <c r="F430" i="1"/>
  <c r="F431" i="1"/>
  <c r="F433" i="1"/>
  <c r="F434" i="1"/>
  <c r="F436" i="1"/>
  <c r="F437" i="1"/>
  <c r="F438" i="1"/>
  <c r="F439" i="1"/>
  <c r="F441" i="1"/>
  <c r="F445" i="1"/>
  <c r="F446" i="1"/>
  <c r="F443" i="1"/>
  <c r="F444" i="1"/>
  <c r="F447" i="1"/>
  <c r="F448" i="1"/>
  <c r="F449" i="1"/>
  <c r="F453" i="1"/>
  <c r="F454" i="1"/>
  <c r="F455" i="1"/>
  <c r="F456" i="1"/>
  <c r="F457" i="1"/>
  <c r="F458" i="1"/>
  <c r="F459" i="1"/>
  <c r="F460" i="1"/>
  <c r="F461" i="1"/>
  <c r="F462" i="1"/>
  <c r="F464" i="1"/>
  <c r="F466" i="1"/>
  <c r="F468" i="1"/>
  <c r="F469" i="1"/>
  <c r="F470" i="1"/>
  <c r="F472" i="1"/>
  <c r="F474" i="1"/>
  <c r="F476" i="1"/>
  <c r="F477" i="1"/>
  <c r="F478" i="1"/>
  <c r="F479" i="1"/>
  <c r="F480" i="1"/>
  <c r="F481" i="1"/>
  <c r="F482" i="1"/>
  <c r="F484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1" i="1"/>
  <c r="F503" i="1"/>
  <c r="F504" i="1"/>
  <c r="F505" i="1"/>
  <c r="F506" i="1"/>
  <c r="F507" i="1"/>
  <c r="F509" i="1"/>
  <c r="F510" i="1"/>
  <c r="F511" i="1"/>
  <c r="F512" i="1"/>
  <c r="F514" i="1"/>
  <c r="F515" i="1"/>
  <c r="F516" i="1"/>
  <c r="F518" i="1"/>
  <c r="F519" i="1"/>
  <c r="F521" i="1"/>
  <c r="F522" i="1"/>
  <c r="F524" i="1"/>
  <c r="F525" i="1"/>
  <c r="F526" i="1"/>
  <c r="F527" i="1"/>
  <c r="F529" i="1"/>
  <c r="F533" i="1"/>
  <c r="F534" i="1"/>
  <c r="F531" i="1"/>
  <c r="F532" i="1"/>
  <c r="F535" i="1"/>
  <c r="F536" i="1"/>
  <c r="F537" i="1"/>
  <c r="F540" i="1"/>
  <c r="F542" i="1"/>
  <c r="F543" i="1"/>
  <c r="F544" i="1"/>
  <c r="F546" i="1"/>
  <c r="F547" i="1"/>
  <c r="F549" i="1"/>
  <c r="F550" i="1"/>
  <c r="F552" i="1"/>
  <c r="F553" i="1"/>
  <c r="F555" i="1"/>
  <c r="F556" i="1"/>
  <c r="F558" i="1"/>
  <c r="F560" i="1"/>
  <c r="F561" i="1"/>
  <c r="F562" i="1"/>
  <c r="F563" i="1"/>
  <c r="F564" i="1"/>
  <c r="F566" i="1"/>
  <c r="F568" i="1"/>
  <c r="F569" i="1"/>
  <c r="F570" i="1"/>
  <c r="F571" i="1"/>
  <c r="F573" i="1"/>
  <c r="F574" i="1"/>
  <c r="F575" i="1"/>
  <c r="F576" i="1"/>
  <c r="F577" i="1"/>
  <c r="F578" i="1"/>
  <c r="F579" i="1"/>
  <c r="F581" i="1"/>
  <c r="F582" i="1"/>
  <c r="F583" i="1"/>
  <c r="F588" i="1"/>
  <c r="F589" i="1"/>
  <c r="A456" i="1"/>
  <c r="A368" i="1"/>
</calcChain>
</file>

<file path=xl/sharedStrings.xml><?xml version="1.0" encoding="utf-8"?>
<sst xmlns="http://schemas.openxmlformats.org/spreadsheetml/2006/main" count="1957" uniqueCount="326">
  <si>
    <t>Presupuesto de Obra</t>
  </si>
  <si>
    <t>ADECUACION DE LA INFRAESTRUCTURA DE LA GRANJA BARCELONA Y AREAS ACADEMICAS DEL IALL  Y ADECUACION DE LA INFRAESTRUCTURA DE LA INFRAESTRUCTURA DE LOS LABORATORIOS DE PIROLISIS, SUELOS, FIIOLOGIA VEGETAL, PARASITOLOGIA Y FISIOLOGIA VETERINARIA, CONSULTORIO DE ANIMALES SILVESTRES Y REPRODUCCION Y GENETICA ANIMAL DE LA UNIVERSIDAD DE LOS LLANOS</t>
  </si>
  <si>
    <t>ADECUACION DE LA INFRAESTRUCTURA DE LA GRANJA BARCELONA Y AREAS ACADEMICAS DEL IALL DE LA UNIVERSIDAD DE LOS LLANOS</t>
  </si>
  <si>
    <t>ADECUACION Y MEJORAMIENTO DE LA PLANTA FISICA GRANJA BARCELONA DE LA FACULTAD DE CIENCIAS AGROPECUARIAS UNIVERSIDAD DE LOS LLANOS.</t>
  </si>
  <si>
    <t>ADECUACION DEL CUARTO DE AGROQUIMICOS.</t>
  </si>
  <si>
    <t>ITEM</t>
  </si>
  <si>
    <t>DESCRIPCION</t>
  </si>
  <si>
    <t>UND</t>
  </si>
  <si>
    <t>CANT.</t>
  </si>
  <si>
    <t>VR. UNITARIO</t>
  </si>
  <si>
    <t>VALOR TOTAL</t>
  </si>
  <si>
    <t>ACTIVIDADES PRELIMINARES</t>
  </si>
  <si>
    <t>Demolición concreto simple inc cargue manual 5 km, (Meson 2,0x1,2 en conc)</t>
  </si>
  <si>
    <t>M3</t>
  </si>
  <si>
    <t>Picada de piso</t>
  </si>
  <si>
    <t>M2</t>
  </si>
  <si>
    <t>Desmonte malla cerramiento</t>
  </si>
  <si>
    <t>MAMPOSTERIA</t>
  </si>
  <si>
    <t>Muro bloque flexa No 4 10x20x30 cms morte tipo S (1:3)</t>
  </si>
  <si>
    <t>PAÑETES</t>
  </si>
  <si>
    <t>Pañete muros interiores mortero 1:4  incluye filos y dilataciones</t>
  </si>
  <si>
    <t>PISOS</t>
  </si>
  <si>
    <t>Tablon grafil-gress 30x30, inc afina1;4, e=3,5 cms</t>
  </si>
  <si>
    <t>Guardaescoba en tableta de gress (alta calidad)</t>
  </si>
  <si>
    <t>ML</t>
  </si>
  <si>
    <t>INSTALACIONES ELECTRICAS</t>
  </si>
  <si>
    <t xml:space="preserve">Acometida trifasica No.8, L= 25 mts, inc cont, polo t       </t>
  </si>
  <si>
    <t>UN</t>
  </si>
  <si>
    <t xml:space="preserve">Tablero parcial 4 circuitos, inc breaker                       </t>
  </si>
  <si>
    <t>Salida toma monofásica con polo a tierra</t>
  </si>
  <si>
    <t>PTO</t>
  </si>
  <si>
    <t>Salida lampara slim 2X48 estruc/lam</t>
  </si>
  <si>
    <t>Salidas para lamparas, L=6m</t>
  </si>
  <si>
    <t>CARPINTERIA METALICA</t>
  </si>
  <si>
    <t>Reja var cuad 10 mm A.S. C.15.C, inc anticor, pint</t>
  </si>
  <si>
    <t>Tubo 2" galv. L=3 mts, inc sum, inst, anticor, pint</t>
  </si>
  <si>
    <t>Porton en malla eslabon/T. Galv 2"(L), Tapas &lt; PL</t>
  </si>
  <si>
    <t>PINTURA</t>
  </si>
  <si>
    <t>Pintura vinilo t. Coraza, muros exteriores 3 manos</t>
  </si>
  <si>
    <t>SUBTOTAL COSTOS DIRECTOS</t>
  </si>
  <si>
    <t>OFICINA GRANJA</t>
  </si>
  <si>
    <t>A.</t>
  </si>
  <si>
    <t>OBRA CIVIL</t>
  </si>
  <si>
    <t>Desmonte cielo raso en lamina liviana</t>
  </si>
  <si>
    <t>Desmonte marcos y puertas</t>
  </si>
  <si>
    <t>Demolición baldosa de piso e=0,07 mts, incluye afinado, retiro 5km</t>
  </si>
  <si>
    <t xml:space="preserve">Desmonte de lamparas </t>
  </si>
  <si>
    <t>Afinado pisos mortero 1:4 e=35 mm (anden perimet)</t>
  </si>
  <si>
    <t>Piso en adoquin cuarteron de gress (anden perimet)</t>
  </si>
  <si>
    <t>Acometida parcial 2No.10+1No.12 ducto PVC 3/4" (Para aires acondic)</t>
  </si>
  <si>
    <t>Salidas para lamparas led plana de 10 w</t>
  </si>
  <si>
    <t>CARPINTERIA EN ALUMINIO</t>
  </si>
  <si>
    <t>puerta en aluminio sistema bisagra con vidrio</t>
  </si>
  <si>
    <t>CUBIERTA</t>
  </si>
  <si>
    <t>Teja asbesto cemento perfil 7 prom. 5-6-7-8-10</t>
  </si>
  <si>
    <t>Claraboya eternit No 6 inc vidrio</t>
  </si>
  <si>
    <t>Estuco plastico</t>
  </si>
  <si>
    <t>pintura vinilo T. 1 sobre muro 3 capas</t>
  </si>
  <si>
    <t>Esmalte sintetico para ventanas</t>
  </si>
  <si>
    <t>CIELORASO</t>
  </si>
  <si>
    <t>Cieloraso placa superboard 6 mm inc pintura</t>
  </si>
  <si>
    <t xml:space="preserve">ASEO   </t>
  </si>
  <si>
    <t>Limpieza de pisos y muros con hidrojet</t>
  </si>
  <si>
    <t>B.</t>
  </si>
  <si>
    <t>SUMINISTROS</t>
  </si>
  <si>
    <t>1.</t>
  </si>
  <si>
    <t>Suministro e instalación de aire acondicionado de 18000 BTU, inc materiales de inst. &lt; a 5 mts</t>
  </si>
  <si>
    <t>SUBTOTAL SUMINISTROS</t>
  </si>
  <si>
    <t>HANGAR IMPLEMENTOS AGRICOLAS</t>
  </si>
  <si>
    <t>Desmonte, retiro de cubierta teja termoacustic</t>
  </si>
  <si>
    <t>Salida lampara slim 2X48 estruc/lam inc. Conectores</t>
  </si>
  <si>
    <t>Reja tipo banco tubo cuadrado1" cal.18</t>
  </si>
  <si>
    <t>Porton en tubo redondo 1 1/4", e=1,5 mall eslab 2x2</t>
  </si>
  <si>
    <t xml:space="preserve">Teja ajover termoacustic a=0,82m,e=0,27 mm (super) </t>
  </si>
  <si>
    <t>Teja policarbonato perfil 7. T. Ajonit-ajover (Aleros ancho=1,5 m), inc estruct liviana</t>
  </si>
  <si>
    <t>Esmalte sintetico columnas, cerchas metalicas</t>
  </si>
  <si>
    <t>VIVERO GRANJA, SEDE BARCELONA</t>
  </si>
  <si>
    <t>Desmonte reja y malla cerramiento, inc cuarto herram</t>
  </si>
  <si>
    <t>Reja tipo banco tubo cuadrado1" cal.18, inc cuarto de herramientas 2,5x2,5 m</t>
  </si>
  <si>
    <t>AIU (30%)</t>
  </si>
  <si>
    <t>IVA (16%) SUMINISTROS</t>
  </si>
  <si>
    <t>SUBTOTAL ADECUACION Y MEJORAMIENTO DE LA PLANTA FISICA GRANJA BARCELONA DE LA FACULTAD DE CIENCIAS AGROPECUARIAS UNIVERSIDAD DE LOS LLANOS.</t>
  </si>
  <si>
    <t>ADECUACIONES DORMITORIOS PRACTICANTES IALL</t>
  </si>
  <si>
    <t>PRELIMINARES</t>
  </si>
  <si>
    <t>Demolicion de muros</t>
  </si>
  <si>
    <t>m2</t>
  </si>
  <si>
    <t>DEMOLICION BALDOSA PISO e=0,07m.Inc afina,retir5km</t>
  </si>
  <si>
    <t>demolicion de enchapes</t>
  </si>
  <si>
    <t>demolicion de placa (meson)</t>
  </si>
  <si>
    <t>m3</t>
  </si>
  <si>
    <t>desmonte de marcos y puertas</t>
  </si>
  <si>
    <t>retiro de aparatos sanitarios</t>
  </si>
  <si>
    <t>und</t>
  </si>
  <si>
    <t>desmonte y retiro de cubierta (Teja A-C)</t>
  </si>
  <si>
    <t>desmonte de cielo raso en lamina liviana</t>
  </si>
  <si>
    <t>desmonte de lamparas</t>
  </si>
  <si>
    <t>EXCAVACIONES</t>
  </si>
  <si>
    <t>excavacion conglomerado manual inc retiro</t>
  </si>
  <si>
    <t>CONCRETOS</t>
  </si>
  <si>
    <t>concreto de limpieza 2000</t>
  </si>
  <si>
    <t>concreto zapatas 3000psi no inc. Hierro</t>
  </si>
  <si>
    <t>columnas 25*25 4D5/8+fleje3/8 c/15 3000psi</t>
  </si>
  <si>
    <t>ml</t>
  </si>
  <si>
    <t>viga aerea 25*25 4D 5/8+fl 3/8 c15 3000psi</t>
  </si>
  <si>
    <t>Meson 20,7 Mpa, 3000 e=7 cm, a=65 cm, D1/2"</t>
  </si>
  <si>
    <t>CUBIERTAS</t>
  </si>
  <si>
    <t>CORREA PERFIL RECTAN.120*60*3 mm C. 11</t>
  </si>
  <si>
    <t>teja en asbesto cemento perfil 5,6,7,8,10</t>
  </si>
  <si>
    <t>MUROS</t>
  </si>
  <si>
    <t xml:space="preserve">muro en bloque N° 5 </t>
  </si>
  <si>
    <t>INSTALACIONES SANITARIAS</t>
  </si>
  <si>
    <t>caja de inspeccion 80*80*70 en concreto</t>
  </si>
  <si>
    <t>tuberia sanitaria de 4" red intern</t>
  </si>
  <si>
    <t>teberia sanitaria de 3" red intern</t>
  </si>
  <si>
    <t>Tuberia sanitaria D=2" re int-ext pvc</t>
  </si>
  <si>
    <t>sifon de piso ducha 3" rejilla anticucaracha</t>
  </si>
  <si>
    <t>salida en pvc para reventilacion 2"</t>
  </si>
  <si>
    <t>sanitario acuacer blanco corona</t>
  </si>
  <si>
    <t>lavaplamanos de sobreponer</t>
  </si>
  <si>
    <t>lavaplatos en acero inox 60*40</t>
  </si>
  <si>
    <t>juego de inscrustaciones</t>
  </si>
  <si>
    <t>conjunto de ducha y registro</t>
  </si>
  <si>
    <t>red de distribucion e impulsion 3/4"</t>
  </si>
  <si>
    <t>Red de distribución e impulsión D=1/2" PVC</t>
  </si>
  <si>
    <t>placa de contrapiso 7 cms de 3000psi</t>
  </si>
  <si>
    <t xml:space="preserve">Afinado pisos mortero 1:4 E=0.05 mt       </t>
  </si>
  <si>
    <t>ceramica trafico 5 40*40 o mayor</t>
  </si>
  <si>
    <t xml:space="preserve">puerta en tablero corr marco, pasador lamina col cold c. 20 2*0.9 inc cerradura </t>
  </si>
  <si>
    <t>ventana en aluminio blanco corrediza con vidrio, sistema 744</t>
  </si>
  <si>
    <t>ENCHAPES</t>
  </si>
  <si>
    <t>enchape enceramica para muros</t>
  </si>
  <si>
    <t>enchape enceramica para pisos</t>
  </si>
  <si>
    <t>PINTURAS</t>
  </si>
  <si>
    <t>estuco plastico</t>
  </si>
  <si>
    <t>cielo raso en lamina de pvc</t>
  </si>
  <si>
    <t>VIDRIOS</t>
  </si>
  <si>
    <t>espejo en 4 mm</t>
  </si>
  <si>
    <t>TENDIDO Y CONECTORIZACION FIBRA OPTICA</t>
  </si>
  <si>
    <t>Fibra optica uso interior 12 hilos OMX4 marca AMP Multimodo 50/125</t>
  </si>
  <si>
    <t>Conectorizaciones con conectores de fibra AMP Tipo LC</t>
  </si>
  <si>
    <t>Patcha card DE Fibra LC - LC 50/125 de 2 mts Multimodo</t>
  </si>
  <si>
    <t>Modulo de fibra LC modulo HPX120 IC SX Transceiver</t>
  </si>
  <si>
    <t>Bandeja de fibra Marca AMP  de 12 puertos Conector LC Multimodo</t>
  </si>
  <si>
    <t>SUBTOTAL ADECUACIONES DORMITORIOS PRACTICANTES IALL</t>
  </si>
  <si>
    <t>PRESUPUESTO TOTAL ADECUACION DE LA INFRAESTRUCTURA DE LA GRANJA BARCELONA Y AREAS ACADEMICAS DEL IALL DE LA UNIVERSIDAD DE LOS LLANOS</t>
  </si>
  <si>
    <t>ADECUACION DE LA INFRAESTRUCTURA DE LOS LABORATORIOS DE PIROLISIS, SUELOS, FIIOLOGIA VEGETAL, PARASITOLOGIA Y FISIOLOGIA VETERINARIA, CONSULTORIO DE ANIMALES SILVESTRES Y REPRODUCCION Y GENETICA ANIMAL DE LA UNIVERSIDAD DE LOS LLANOS</t>
  </si>
  <si>
    <t>LABORATORIO PIROLISIS</t>
  </si>
  <si>
    <t>demolicion de pisos</t>
  </si>
  <si>
    <t>demolicion de muros</t>
  </si>
  <si>
    <t>demolicion de enchape muros</t>
  </si>
  <si>
    <t>alistado de piso</t>
  </si>
  <si>
    <t>enchape en baldosa de grano marmol 30*30</t>
  </si>
  <si>
    <t>destronque y pulida de piso</t>
  </si>
  <si>
    <t>enchape en ceramica para muros baños</t>
  </si>
  <si>
    <t>media caña en ganito pulido</t>
  </si>
  <si>
    <t>media caña en yeso</t>
  </si>
  <si>
    <t>CIELO RASOS</t>
  </si>
  <si>
    <t>cielo raso en superboard de 6mm inc pintura</t>
  </si>
  <si>
    <t>puerta en aluminio blanco pintura ref 1102 pisa vidrio curvo, chapa bola vidrio en la parte sup  divisor de aluminio en la mitad y acrilico liso en la parte inferior marco 3*1 (0,9*2,10)</t>
  </si>
  <si>
    <t>puerta en aluminio blanco pintura ref 1102 pisa vidrio curvo, chapa bola vidrio en la parte sup  divisor de aluminio en la mitad y acrilico liso en la parte inferior marco 3*1 (0,7*2)</t>
  </si>
  <si>
    <t>puerta en madera entamborada  inc. Marco y chapa (0,7*2,1)</t>
  </si>
  <si>
    <t>Tuberia sanitaria de 4" pvc</t>
  </si>
  <si>
    <t>sanitario acuacer blanco  corona</t>
  </si>
  <si>
    <t>lavamanos de sobreponer inc. Griferia</t>
  </si>
  <si>
    <t>rejilla plana 3x2" anticucarachas</t>
  </si>
  <si>
    <t>registro de paso 1/2" inc caja para reg.</t>
  </si>
  <si>
    <t>meson en granito pulido 3000psi e=7cms - a=0,65- D 1/2"</t>
  </si>
  <si>
    <t>ducha de emergencia</t>
  </si>
  <si>
    <t>lavaplatos en acero inox. 1,2*0,6</t>
  </si>
  <si>
    <t>suministro e instalacion de campana extractora de gases</t>
  </si>
  <si>
    <t>acometida interna</t>
  </si>
  <si>
    <t>acometida parcial para luminaria en ducto pvc de 1/2", 1#2 +1#12</t>
  </si>
  <si>
    <t>instalacionde tablero de 4 circuitos</t>
  </si>
  <si>
    <t>acometida parcial para tomas y aires 220v ducto de 1" con 2#10+1#12</t>
  </si>
  <si>
    <t>suministro e instalacion de aire acondicionado de 24000 btu</t>
  </si>
  <si>
    <t>LABORATORIO DE SUELOS</t>
  </si>
  <si>
    <t>CUARTO DE SECADO DE MATERIALES</t>
  </si>
  <si>
    <t>Demolición de muros 0,15, cargue manual, retiro 5 km (Muros mesones, pocetas, otros)ç</t>
  </si>
  <si>
    <t>Demolición concreto reforzado, no inc retiro</t>
  </si>
  <si>
    <t>Poyos en concreto 50x8 cm concreto 3000 psi</t>
  </si>
  <si>
    <t>Puerta tab. corr, marco,cerra 987 yale.LCR20 2,0x0,90 mts</t>
  </si>
  <si>
    <t>Divisiones en lamina coll rolled cal. 18</t>
  </si>
  <si>
    <t>Tapa para mezon de laboratorio en aluminio tipo corredera, puertas deslizantes con riel colgante en vidrio templado samblastiado</t>
  </si>
  <si>
    <t>Esmalte sintetico para  puertas y ventanas</t>
  </si>
  <si>
    <t>Cieloraso (lamina de icopor lluvia) no inc estructura</t>
  </si>
  <si>
    <t>Suministro e instalación de aire acondicionado de 18000 BTU, inc materiales de inst</t>
  </si>
  <si>
    <t>CUARTO DE VIDRIERIA Y REACTIVOS</t>
  </si>
  <si>
    <t>Desmonte ventanas, incluye retiro max 10 km</t>
  </si>
  <si>
    <t>ESTRUCTURAS</t>
  </si>
  <si>
    <t>Placa conc. 20,7 Mpa (3000 psi) e=0,10m D=1/2"c/20</t>
  </si>
  <si>
    <t>AREA DE QUIMICA</t>
  </si>
  <si>
    <t xml:space="preserve">Acometida general trifasica en No. 8  L= 25 mts       </t>
  </si>
  <si>
    <t xml:space="preserve">Acometida electrica para aire acondicionado de 36000 BTU  </t>
  </si>
  <si>
    <t>Suministro e instalación de aire acondicionado de 36000 BTU, inc materiales de inst</t>
  </si>
  <si>
    <t>AREA FISICA DE SUELOS</t>
  </si>
  <si>
    <t>Suministro e instalación de aire acondicionado de 18000 BTU, inc materiales de inst, cuarto de ret hum</t>
  </si>
  <si>
    <t>Hall Lab., Cuarto Combustibles y Obras Exteriores</t>
  </si>
  <si>
    <t>PISOS (Cuarto de Combustibles)</t>
  </si>
  <si>
    <t>Placa de contrapiso e=7 cm (20,7 Mpa, 3000 Psi) inc malla electrosoldada</t>
  </si>
  <si>
    <t>Piso en ceramica liso 32x32 linea fortaleza</t>
  </si>
  <si>
    <t>Guardaescoba en ceramica</t>
  </si>
  <si>
    <t>Teja asbesto cemento perfil 7 prom 5-6-7-8-10</t>
  </si>
  <si>
    <t>Cieloraso estruc. alumin, lamina icopor lluvia</t>
  </si>
  <si>
    <t>OBRAS EXTERIORES</t>
  </si>
  <si>
    <t>Anden en concreto 3000 psi e=0,10 mts</t>
  </si>
  <si>
    <t>Bordillo concreto 3000 psi h=0,2, b=0,12 mts</t>
  </si>
  <si>
    <t>SUBTOTAL LABORATORIO DE SUELOS</t>
  </si>
  <si>
    <t>ADECUACION LABORATORIO DE FISIOLOGIA VEGETAL</t>
  </si>
  <si>
    <t>Demolición de baldosa de piso e=0,07 mts, incluye afinado, retiro 5km</t>
  </si>
  <si>
    <t>Desmonte de cielo raso inc retiro</t>
  </si>
  <si>
    <t xml:space="preserve">Desmonte marcos y puertas </t>
  </si>
  <si>
    <t>Demolición enchap,muros,pañete,inc,carg,man5Km</t>
  </si>
  <si>
    <t>Desmonte de ventana, incluye retiro max 10 km</t>
  </si>
  <si>
    <t>Desmonte reja de ventana</t>
  </si>
  <si>
    <t>Desmonte de cercha H=2,50 mts, inc retiro</t>
  </si>
  <si>
    <t>Excav. secas conglomerado manual Incl. retiro 5 kms</t>
  </si>
  <si>
    <t>CIMENTACION</t>
  </si>
  <si>
    <t>Viga cimentación .15*25 4D1/2+f3/8 c/15 C.20,7MPa, (3000)</t>
  </si>
  <si>
    <t>ESTRUCTURAS EN CONCRETO</t>
  </si>
  <si>
    <t>Columna 12*25 4D1/2+flej 3/8c15. 20,7MPa,(3000psi)</t>
  </si>
  <si>
    <t>Viga aerea 15*20 4D1/2+f3/8c15 20,7MPa(3000psi)i</t>
  </si>
  <si>
    <t xml:space="preserve">Relleno mat. Tam. Max. 2" inc compact manual </t>
  </si>
  <si>
    <t>Mediacaña en concreto entre muros y pisos incluye suministro e instalación</t>
  </si>
  <si>
    <t>Piso baldosa grano marmol 30x30</t>
  </si>
  <si>
    <t>Piso en ceramica liso 32x32 linea fortaleza (baños)</t>
  </si>
  <si>
    <t>Tablon grafil-gress 30x30, inc afina, 1;4, e=3,5 cms</t>
  </si>
  <si>
    <t>Placa de concreto e=20 cms)20,7 Mpa, 3000 Psi)</t>
  </si>
  <si>
    <t>CIELO RASO</t>
  </si>
  <si>
    <t>Cielo raso en placa super board 8 mm (FIGURADO) incluye pintura</t>
  </si>
  <si>
    <t>INSTALACIONES HIDROSANITARIAS</t>
  </si>
  <si>
    <t>Tubo cobre 1/2" T.M. (domic agua fria, calient, gas)</t>
  </si>
  <si>
    <t>Sanitario acuacer blanco corona</t>
  </si>
  <si>
    <t>Lavamanos sobrep. Inc griferi</t>
  </si>
  <si>
    <t>Conjunto ducha y registro grival</t>
  </si>
  <si>
    <t>Llave terminal 1/2" tipo pesado grival</t>
  </si>
  <si>
    <t xml:space="preserve">Sifon piso, ducha 2" PVC, inc rejilla alum anticu </t>
  </si>
  <si>
    <t>Codo de salida en pvc D=2" desague</t>
  </si>
  <si>
    <t>Codo de salida en pvc D=4" desague</t>
  </si>
  <si>
    <t>Tuberia sanitaria D=4" re int-ext pvc</t>
  </si>
  <si>
    <t>Rejilla de desague en conc 3000 psi inc refuerzo</t>
  </si>
  <si>
    <t>Caja inspección 0,80x0,80x0,80 lad tolete comun</t>
  </si>
  <si>
    <t>Tanque agua 1000 lts PVC inc conexión 1" - 1/2"</t>
  </si>
  <si>
    <t>Porcelana estam blanca T. Mediterrane 20x20 alfa</t>
  </si>
  <si>
    <t>Acometida bifasica para aire acondicionado</t>
  </si>
  <si>
    <t xml:space="preserve">Tablero parcial 8 circuitos                          </t>
  </si>
  <si>
    <t>Reja var cuadrada 10 mm, A.S. cada 15 cms</t>
  </si>
  <si>
    <t>Correa perfil rect. Phr negro 100x38x1,2 mm c.18</t>
  </si>
  <si>
    <t>Modulo en malla proteccion cons. Especies silvest</t>
  </si>
  <si>
    <t>Ventana aluminio corrediza con vidrio 4 mm</t>
  </si>
  <si>
    <t>Divisiones en lam coll roled cal.18 entamborada</t>
  </si>
  <si>
    <t>CARPINTERIA EN MADERA</t>
  </si>
  <si>
    <t>Puerta en madera entamborada wengue 0,80X2,4 mts incluye chapa</t>
  </si>
  <si>
    <t>PUERTA CORREDIZAS PARA GABINETE , MARCO EN ALUMINIO Y TABLERO EN PVC, H=0,9</t>
  </si>
  <si>
    <t xml:space="preserve">Teja ajover termoacus a=0,82 m, e=0,27 mm </t>
  </si>
  <si>
    <t>Pintura coraza ladrillo sobre muro exteriores</t>
  </si>
  <si>
    <t xml:space="preserve">Suministro e instalación de aire acondicionado de 18000 BTU </t>
  </si>
  <si>
    <t xml:space="preserve">Suministro e instalación de aire acondicionado de 36000 BTU </t>
  </si>
  <si>
    <t>SUBTOTAL ADECUACION LABORATORIO DE FISIOLOGIA VEGETAL</t>
  </si>
  <si>
    <t>ADECUACION DEL LABORATORIO DE FISIOLOGIA, PARASITOLOGIA Y CONSULTORIO PARA ESPECIES SILVESTRES DE LA FACULTAD DE MEDICINA VETERINARIA</t>
  </si>
  <si>
    <t>Demolición piso en concreto, cargue meca,retiro5km</t>
  </si>
  <si>
    <t>Demolición concreto reforzado, no inc retiro (meson)</t>
  </si>
  <si>
    <t>Mediacaña entre muros y pisos incluye suministro e instalación</t>
  </si>
  <si>
    <t xml:space="preserve">Acometida bifasica para aire acondicionado </t>
  </si>
  <si>
    <t>LABORATORIO DE GENETICA</t>
  </si>
  <si>
    <t>LOCALIZACION Y REPLANTEO</t>
  </si>
  <si>
    <t>DEMOLICIONES</t>
  </si>
  <si>
    <t>DEMOLICION DE MURO MACIZO E= 0.15 CMS</t>
  </si>
  <si>
    <t>DESMONTE DE MARCO Y PUERTAS</t>
  </si>
  <si>
    <t>DESMONTE DE VENTANAS</t>
  </si>
  <si>
    <t>CONCRETO</t>
  </si>
  <si>
    <t xml:space="preserve">MESON EN CONCRETO REFORZADO 3000PSI D=1/2", ACABADO EN GRANITO PULIDO A=0,80 M </t>
  </si>
  <si>
    <t>MEDIA CAÑA EN GRANITO PULIDO SOBRE MESON</t>
  </si>
  <si>
    <t xml:space="preserve">PISOS </t>
  </si>
  <si>
    <t>PISO EN VINILO COMERCIAL TIPO GRANITO 2,5mm * 2mts DE ANCHO INC. MEDIA CAÑA</t>
  </si>
  <si>
    <t>CORNIZA EN YESO PARA TECHO, INC. PINTURA</t>
  </si>
  <si>
    <t>DIVISIONES EN SUPERBOARD 8 MM INC. PINTURA DOBLE CARA</t>
  </si>
  <si>
    <t>MURO LADRI. PRENS. MACIZO VISTA DOBLE T.S/FE (1:3)</t>
  </si>
  <si>
    <t>PAÑETE INTERIORES MORTERO 1:4, INC FILOS Y DILATAC</t>
  </si>
  <si>
    <t>ESTUCO</t>
  </si>
  <si>
    <t>VINILO SOBRE MURO DIOXIDA PARA INSTITUCIONES HOSPITALARIAS (LAVABLE CON HIPOCLORITO O YODO)</t>
  </si>
  <si>
    <t>TUBERIA SANITARIA 2", RED INT-EXT PVC</t>
  </si>
  <si>
    <t>RED DE DISTRIB. E IMPULSION D=1/2"</t>
  </si>
  <si>
    <t>LAVAPLATOS ACERO INOXIDABLE INOX. 1,20X0,60 INC GRIFERIA</t>
  </si>
  <si>
    <t>CAJA DE INSPECCION DE 80*80, TOLETE COMUN</t>
  </si>
  <si>
    <t xml:space="preserve">UN </t>
  </si>
  <si>
    <t>DUCHAS DE EMERGENCIA MIXTA</t>
  </si>
  <si>
    <t>PUERTAS</t>
  </si>
  <si>
    <t>PUERTA EN VIDRIO TEMPLADO 10mm ( CERRADURA, MANIJA Y PIVOTE 2X1 )</t>
  </si>
  <si>
    <t>PUERTA TABLERO CORRIDO EN LAMINA CAL 20 INC MARCO, CERREDURA 2*0,9</t>
  </si>
  <si>
    <t>VENTANA EN ALUMINIO BLANCO INC. VIDRIO 6mm TEMPLADO</t>
  </si>
  <si>
    <t>SUMINISTRO E MESON AN ACERO INOXIDABLE INCLUYE REDES DE SERVICIOS, SEGÚN ESPECIFICACIONES</t>
  </si>
  <si>
    <t>ELECTRICOS</t>
  </si>
  <si>
    <t>ACOMETIDA PARCIAL BIFASICA PARA AIRE ACONDICIONADO</t>
  </si>
  <si>
    <t xml:space="preserve">ACOMETIDA PARCIAL PARA LUMINARIA DE 110V EN DUCTO DE 1\2 CON 1 #12 + 1 #12 </t>
  </si>
  <si>
    <t>ACOMETIDA PARCIAL PARA TOMAS Y AIRES 220V DUCTO DE 1" CON 2 #10 + 1#12</t>
  </si>
  <si>
    <t>PUESTA A TIERRA TERMINAL DE BAJA TENSION</t>
  </si>
  <si>
    <t>SALIDA LAMPARAS LED PLANA DE 10V</t>
  </si>
  <si>
    <t>SUBTOTAL ADECUACION LABORATORIO DE GENETICA</t>
  </si>
  <si>
    <t>PRESUPUESTO TOTAL ADECUACION DE LA INFRAESTRUCTURA DE LOS LABORATORIOS DE PIROLISIS, SUELOS, FIIOLOGIA VEGETAL, PARASITOLOGIA Y FISIOLOGIA VETERINARIA, CONSULTORIO DE ANIMALES SILVESTRES Y REPRODUCCION Y GENETICA ANIMAL DE LA UNIVERSIDAD DE LOS LLANOS</t>
  </si>
  <si>
    <t>RESUMEN</t>
  </si>
  <si>
    <t>PRESUPUESTO TOTAL ADECUACION DE LA INFRAESTRUCTURA DE LA INFRAESTRUCTURA DE LOS LABORATORIOS DE PIROLISIS, SUELOS, FIIOLOGIA VEGETAL, PARASITOLOGIA Y FISIOLOGIA VETERINARIA, CONSULTORIO DE ANIMALES SILVESTRES Y REPRODUCCION Y GENETICA ANIMAL DE LA UNIVERSIDAD DE LOS LLANOS</t>
  </si>
  <si>
    <t>TOTAL PRESUPUESTO ADECUACIONES LABORATORIOS,  GRANJA Y AREAS ACADEMICAS DEL IALL DE LA UNIVERSIDAD DE LOS LLANOS SEDE BARCELONA</t>
  </si>
  <si>
    <r>
      <t xml:space="preserve">Ing. </t>
    </r>
    <r>
      <rPr>
        <b/>
        <sz val="9"/>
        <color theme="1"/>
        <rFont val="Arial"/>
        <family val="2"/>
      </rPr>
      <t>JOJHAN EMERZON HERRAN LIEVANO</t>
    </r>
  </si>
  <si>
    <t>Profesional Apoyo Vicerrectoria de recursos universitarios</t>
  </si>
  <si>
    <t>Universidad de los Llanos</t>
  </si>
  <si>
    <t>Afinado pisos mortero 1:4 e=35 mm</t>
  </si>
  <si>
    <t>conjunto de ducha y registro grival</t>
  </si>
  <si>
    <t>Demolición de muros 0,15, cargue manual, retiro 5 km (Muros mesones, pocetas, otros)</t>
  </si>
  <si>
    <t>Desmonte reja y malla cerramiento</t>
  </si>
  <si>
    <t>Desmonte reja y malla de cerramiento</t>
  </si>
  <si>
    <t>Divisiones en lamina coll rolled cal. 18 entamborada</t>
  </si>
  <si>
    <t>ducha de emergencia mixta</t>
  </si>
  <si>
    <t>enchape en ceramica para muros</t>
  </si>
  <si>
    <t>Esmalte sintetico para puertas y ventanas</t>
  </si>
  <si>
    <t>ESTUCO PLASTICO</t>
  </si>
  <si>
    <t>excavacion seca conglomerado manual inc retiro</t>
  </si>
  <si>
    <t>lavamanos de sobreponer inc. griferia</t>
  </si>
  <si>
    <t>MEDIA CAÑA EN GRANITO PULIDO</t>
  </si>
  <si>
    <t>Reja var cuadrada 10 mm, A.S. cada 15 cms inc. Anticorrosivo y pintura</t>
  </si>
  <si>
    <t>Suministro e instalación de aire acondicionado de 18000 BTU</t>
  </si>
  <si>
    <t>Suministro e instalación de aire acondicionado de 36000 BTU,</t>
  </si>
  <si>
    <t>Suministro e instalación de aire acondicionado de 36000 BTU</t>
  </si>
  <si>
    <t>Teja ajover termoacustic a=0,82m,e=0,27 mm</t>
  </si>
  <si>
    <t>Tuberia sanitaria de 4" pvc red int-ext</t>
  </si>
  <si>
    <t>tuberia sanitaria de 4" pvc red inter-ext</t>
  </si>
  <si>
    <t>tuberia sanitaria de 3" red intern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</si>
</sst>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-;\-* #,##0.00_-;_-* &quot;-&quot;_-;_-@_-"/>
    <numFmt numFmtId="167" formatCode="0.0"/>
    <numFmt numFmtId="168" formatCode="_-* #,##0.00\ &quot;€&quot;_-;\-* #,##0.00\ &quot;€&quot;_-;_-* &quot;-&quot;??\ &quot;€&quot;_-;_-@_-"/>
    <numFmt numFmtId="169" formatCode="_-* #,##0.00\ [$€-1]_-;\-* #,##0.00\ [$€-1]_-;_-* &quot;-&quot;??\ [$€-1]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  <xf numFmtId="0" fontId="8" fillId="0" borderId="0"/>
  </cellStyleXfs>
  <cellXfs count="26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6" fontId="5" fillId="0" borderId="5" xfId="2" applyNumberFormat="1" applyFont="1" applyFill="1" applyBorder="1" applyAlignment="1">
      <alignment horizontal="center" vertical="center"/>
    </xf>
    <xf numFmtId="166" fontId="5" fillId="0" borderId="6" xfId="2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6" fontId="2" fillId="0" borderId="8" xfId="2" applyNumberFormat="1" applyFont="1" applyFill="1" applyBorder="1" applyAlignment="1">
      <alignment vertical="center"/>
    </xf>
    <xf numFmtId="166" fontId="2" fillId="0" borderId="9" xfId="2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166" fontId="6" fillId="0" borderId="10" xfId="2" applyNumberFormat="1" applyFont="1" applyBorder="1" applyAlignment="1">
      <alignment horizontal="right" vertical="center"/>
    </xf>
    <xf numFmtId="164" fontId="6" fillId="0" borderId="10" xfId="2" applyNumberFormat="1" applyFont="1" applyBorder="1" applyAlignment="1">
      <alignment horizontal="right" vertical="center"/>
    </xf>
    <xf numFmtId="164" fontId="6" fillId="0" borderId="11" xfId="2" applyNumberFormat="1" applyFont="1" applyBorder="1" applyAlignment="1">
      <alignment horizontal="right" vertical="center" wrapText="1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166" fontId="3" fillId="0" borderId="10" xfId="2" applyNumberFormat="1" applyFont="1" applyBorder="1" applyAlignment="1">
      <alignment horizontal="right" vertical="center"/>
    </xf>
    <xf numFmtId="164" fontId="3" fillId="0" borderId="10" xfId="2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166" fontId="3" fillId="4" borderId="10" xfId="2" applyNumberFormat="1" applyFont="1" applyFill="1" applyBorder="1" applyAlignment="1">
      <alignment horizontal="left" vertical="center"/>
    </xf>
    <xf numFmtId="166" fontId="2" fillId="4" borderId="10" xfId="2" applyNumberFormat="1" applyFont="1" applyFill="1" applyBorder="1" applyAlignment="1">
      <alignment horizontal="right" vertical="center"/>
    </xf>
    <xf numFmtId="166" fontId="2" fillId="4" borderId="11" xfId="2" applyNumberFormat="1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166" fontId="3" fillId="0" borderId="10" xfId="2" applyNumberFormat="1" applyFont="1" applyFill="1" applyBorder="1" applyAlignment="1">
      <alignment horizontal="right" vertical="center"/>
    </xf>
    <xf numFmtId="164" fontId="3" fillId="0" borderId="11" xfId="2" applyNumberFormat="1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center" vertical="center"/>
    </xf>
    <xf numFmtId="166" fontId="3" fillId="4" borderId="10" xfId="2" applyNumberFormat="1" applyFont="1" applyFill="1" applyBorder="1" applyAlignment="1">
      <alignment horizontal="right" vertical="center"/>
    </xf>
    <xf numFmtId="164" fontId="3" fillId="0" borderId="10" xfId="2" applyNumberFormat="1" applyFont="1" applyFill="1" applyBorder="1" applyAlignment="1">
      <alignment horizontal="right" vertical="center"/>
    </xf>
    <xf numFmtId="164" fontId="2" fillId="4" borderId="11" xfId="2" applyNumberFormat="1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166" fontId="3" fillId="0" borderId="10" xfId="2" applyNumberFormat="1" applyFont="1" applyFill="1" applyBorder="1" applyAlignment="1">
      <alignment horizontal="left" vertical="center"/>
    </xf>
    <xf numFmtId="164" fontId="2" fillId="0" borderId="10" xfId="2" applyNumberFormat="1" applyFont="1" applyFill="1" applyBorder="1" applyAlignment="1">
      <alignment horizontal="right" vertical="center"/>
    </xf>
    <xf numFmtId="164" fontId="2" fillId="0" borderId="11" xfId="2" applyNumberFormat="1" applyFont="1" applyFill="1" applyBorder="1" applyAlignment="1">
      <alignment horizontal="left" vertical="center"/>
    </xf>
    <xf numFmtId="164" fontId="6" fillId="0" borderId="10" xfId="2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164" fontId="3" fillId="0" borderId="10" xfId="2" applyNumberFormat="1" applyFont="1" applyFill="1" applyBorder="1" applyAlignment="1">
      <alignment horizontal="center" vertical="center"/>
    </xf>
    <xf numFmtId="164" fontId="3" fillId="0" borderId="11" xfId="2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166" fontId="3" fillId="0" borderId="10" xfId="2" applyNumberFormat="1" applyFont="1" applyFill="1" applyBorder="1" applyAlignment="1">
      <alignment vertical="center"/>
    </xf>
    <xf numFmtId="164" fontId="3" fillId="0" borderId="10" xfId="2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justify" vertical="justify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/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164" fontId="6" fillId="0" borderId="11" xfId="2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6" fontId="3" fillId="0" borderId="8" xfId="2" applyNumberFormat="1" applyFont="1" applyBorder="1" applyAlignment="1">
      <alignment vertical="center"/>
    </xf>
    <xf numFmtId="166" fontId="2" fillId="0" borderId="8" xfId="2" applyNumberFormat="1" applyFont="1" applyBorder="1" applyAlignment="1">
      <alignment horizontal="right" vertical="center"/>
    </xf>
    <xf numFmtId="44" fontId="2" fillId="0" borderId="9" xfId="3" applyFont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166" fontId="5" fillId="0" borderId="8" xfId="4" applyNumberFormat="1" applyFont="1" applyFill="1" applyBorder="1" applyAlignment="1">
      <alignment horizontal="center" vertical="center"/>
    </xf>
    <xf numFmtId="166" fontId="5" fillId="0" borderId="9" xfId="4" applyNumberFormat="1" applyFont="1" applyFill="1" applyBorder="1" applyAlignment="1">
      <alignment horizontal="center" vertical="center"/>
    </xf>
    <xf numFmtId="166" fontId="2" fillId="0" borderId="8" xfId="4" applyNumberFormat="1" applyFont="1" applyFill="1" applyBorder="1" applyAlignment="1">
      <alignment vertical="center"/>
    </xf>
    <xf numFmtId="166" fontId="2" fillId="0" borderId="9" xfId="4" applyNumberFormat="1" applyFont="1" applyFill="1" applyBorder="1" applyAlignment="1">
      <alignment vertical="center"/>
    </xf>
    <xf numFmtId="166" fontId="3" fillId="0" borderId="8" xfId="4" applyNumberFormat="1" applyFont="1" applyFill="1" applyBorder="1" applyAlignment="1">
      <alignment vertical="center"/>
    </xf>
    <xf numFmtId="164" fontId="3" fillId="0" borderId="8" xfId="4" applyNumberFormat="1" applyFont="1" applyFill="1" applyBorder="1" applyAlignment="1">
      <alignment vertical="center"/>
    </xf>
    <xf numFmtId="164" fontId="3" fillId="0" borderId="11" xfId="0" applyNumberFormat="1" applyFont="1" applyBorder="1"/>
    <xf numFmtId="166" fontId="3" fillId="0" borderId="10" xfId="4" applyNumberFormat="1" applyFont="1" applyBorder="1" applyAlignment="1">
      <alignment horizontal="right" vertical="center"/>
    </xf>
    <xf numFmtId="164" fontId="3" fillId="0" borderId="10" xfId="4" applyNumberFormat="1" applyFont="1" applyFill="1" applyBorder="1" applyAlignment="1">
      <alignment horizontal="right" vertical="center"/>
    </xf>
    <xf numFmtId="164" fontId="6" fillId="0" borderId="11" xfId="4" applyNumberFormat="1" applyFont="1" applyBorder="1" applyAlignment="1">
      <alignment horizontal="right" vertical="center" wrapText="1"/>
    </xf>
    <xf numFmtId="166" fontId="6" fillId="0" borderId="10" xfId="4" applyNumberFormat="1" applyFont="1" applyBorder="1" applyAlignment="1">
      <alignment horizontal="right" vertical="center"/>
    </xf>
    <xf numFmtId="164" fontId="6" fillId="0" borderId="10" xfId="4" applyNumberFormat="1" applyFont="1" applyFill="1" applyBorder="1" applyAlignment="1">
      <alignment horizontal="right" vertical="center"/>
    </xf>
    <xf numFmtId="0" fontId="2" fillId="4" borderId="12" xfId="0" applyFont="1" applyFill="1" applyBorder="1" applyAlignment="1">
      <alignment horizontal="center" vertical="center"/>
    </xf>
    <xf numFmtId="166" fontId="3" fillId="4" borderId="10" xfId="4" applyNumberFormat="1" applyFont="1" applyFill="1" applyBorder="1" applyAlignment="1">
      <alignment horizontal="left" vertical="center"/>
    </xf>
    <xf numFmtId="164" fontId="2" fillId="0" borderId="10" xfId="4" applyNumberFormat="1" applyFont="1" applyFill="1" applyBorder="1" applyAlignment="1">
      <alignment horizontal="right" vertical="center"/>
    </xf>
    <xf numFmtId="164" fontId="2" fillId="4" borderId="11" xfId="4" applyNumberFormat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166" fontId="3" fillId="0" borderId="10" xfId="4" applyNumberFormat="1" applyFont="1" applyFill="1" applyBorder="1" applyAlignment="1">
      <alignment horizontal="right" vertical="center"/>
    </xf>
    <xf numFmtId="164" fontId="3" fillId="0" borderId="10" xfId="4" applyNumberFormat="1" applyFont="1" applyFill="1" applyBorder="1" applyAlignment="1">
      <alignment horizontal="center" vertical="center"/>
    </xf>
    <xf numFmtId="164" fontId="3" fillId="0" borderId="11" xfId="4" applyNumberFormat="1" applyFont="1" applyFill="1" applyBorder="1" applyAlignment="1">
      <alignment horizontal="center" vertical="center"/>
    </xf>
    <xf numFmtId="166" fontId="3" fillId="0" borderId="10" xfId="4" applyNumberFormat="1" applyFont="1" applyFill="1" applyBorder="1" applyAlignment="1">
      <alignment vertical="center"/>
    </xf>
    <xf numFmtId="164" fontId="3" fillId="0" borderId="10" xfId="4" applyNumberFormat="1" applyFont="1" applyFill="1" applyBorder="1" applyAlignment="1">
      <alignment vertical="center"/>
    </xf>
    <xf numFmtId="164" fontId="3" fillId="0" borderId="10" xfId="5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justify" vertical="center" wrapText="1"/>
    </xf>
    <xf numFmtId="0" fontId="3" fillId="0" borderId="1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justify" vertical="center"/>
    </xf>
    <xf numFmtId="164" fontId="6" fillId="0" borderId="11" xfId="4" applyNumberFormat="1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center" wrapText="1"/>
    </xf>
    <xf numFmtId="0" fontId="2" fillId="4" borderId="10" xfId="0" applyFont="1" applyFill="1" applyBorder="1"/>
    <xf numFmtId="0" fontId="3" fillId="4" borderId="10" xfId="0" applyFont="1" applyFill="1" applyBorder="1" applyAlignment="1">
      <alignment horizontal="center"/>
    </xf>
    <xf numFmtId="2" fontId="3" fillId="4" borderId="10" xfId="0" applyNumberFormat="1" applyFont="1" applyFill="1" applyBorder="1"/>
    <xf numFmtId="164" fontId="3" fillId="0" borderId="10" xfId="6" applyNumberFormat="1" applyFont="1" applyFill="1" applyBorder="1"/>
    <xf numFmtId="164" fontId="3" fillId="4" borderId="11" xfId="4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 wrapText="1"/>
    </xf>
    <xf numFmtId="166" fontId="3" fillId="0" borderId="10" xfId="5" applyNumberFormat="1" applyFont="1" applyBorder="1" applyAlignment="1">
      <alignment horizontal="right" vertical="center"/>
    </xf>
    <xf numFmtId="164" fontId="3" fillId="0" borderId="10" xfId="5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164" fontId="6" fillId="0" borderId="10" xfId="4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6" fontId="3" fillId="0" borderId="10" xfId="4" applyNumberFormat="1" applyFont="1" applyBorder="1" applyAlignment="1">
      <alignment vertical="center"/>
    </xf>
    <xf numFmtId="164" fontId="2" fillId="0" borderId="10" xfId="4" applyNumberFormat="1" applyFont="1" applyBorder="1" applyAlignment="1">
      <alignment horizontal="right" vertical="center"/>
    </xf>
    <xf numFmtId="44" fontId="2" fillId="0" borderId="11" xfId="3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166" fontId="2" fillId="0" borderId="10" xfId="4" applyNumberFormat="1" applyFont="1" applyBorder="1" applyAlignment="1">
      <alignment vertical="center"/>
    </xf>
    <xf numFmtId="166" fontId="2" fillId="0" borderId="10" xfId="4" applyNumberFormat="1" applyFont="1" applyBorder="1" applyAlignment="1">
      <alignment horizontal="right" vertical="center"/>
    </xf>
    <xf numFmtId="166" fontId="2" fillId="0" borderId="11" xfId="4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164" fontId="3" fillId="0" borderId="11" xfId="4" applyNumberFormat="1" applyFont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166" fontId="2" fillId="0" borderId="10" xfId="2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66" fontId="3" fillId="0" borderId="18" xfId="2" applyNumberFormat="1" applyFont="1" applyBorder="1" applyAlignment="1">
      <alignment vertical="center"/>
    </xf>
    <xf numFmtId="166" fontId="2" fillId="0" borderId="18" xfId="2" applyNumberFormat="1" applyFont="1" applyBorder="1" applyAlignment="1">
      <alignment horizontal="right" vertical="center"/>
    </xf>
    <xf numFmtId="44" fontId="2" fillId="0" borderId="19" xfId="3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166" fontId="3" fillId="0" borderId="21" xfId="2" applyNumberFormat="1" applyFont="1" applyBorder="1" applyAlignment="1">
      <alignment vertical="center"/>
    </xf>
    <xf numFmtId="166" fontId="2" fillId="0" borderId="21" xfId="2" applyNumberFormat="1" applyFont="1" applyBorder="1" applyAlignment="1">
      <alignment horizontal="right" vertical="center"/>
    </xf>
    <xf numFmtId="44" fontId="2" fillId="0" borderId="22" xfId="3" applyFont="1" applyBorder="1" applyAlignment="1">
      <alignment horizontal="right" vertical="center"/>
    </xf>
    <xf numFmtId="166" fontId="3" fillId="0" borderId="10" xfId="2" applyNumberFormat="1" applyFont="1" applyBorder="1" applyAlignment="1">
      <alignment vertical="center"/>
    </xf>
    <xf numFmtId="166" fontId="2" fillId="0" borderId="10" xfId="2" applyNumberFormat="1" applyFont="1" applyBorder="1" applyAlignment="1">
      <alignment horizontal="right" vertical="center"/>
    </xf>
    <xf numFmtId="44" fontId="7" fillId="0" borderId="11" xfId="3" applyFont="1" applyBorder="1" applyAlignment="1">
      <alignment horizontal="right" vertical="center"/>
    </xf>
    <xf numFmtId="44" fontId="2" fillId="0" borderId="25" xfId="3" applyFont="1" applyBorder="1"/>
    <xf numFmtId="0" fontId="3" fillId="0" borderId="12" xfId="0" applyFont="1" applyBorder="1"/>
    <xf numFmtId="0" fontId="2" fillId="0" borderId="10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wrapText="1"/>
    </xf>
    <xf numFmtId="164" fontId="3" fillId="0" borderId="0" xfId="0" applyNumberFormat="1" applyFont="1"/>
    <xf numFmtId="166" fontId="2" fillId="0" borderId="11" xfId="2" applyNumberFormat="1" applyFont="1" applyBorder="1" applyAlignment="1">
      <alignment horizontal="right" vertical="center"/>
    </xf>
    <xf numFmtId="44" fontId="2" fillId="2" borderId="6" xfId="3" applyFont="1" applyFill="1" applyBorder="1"/>
    <xf numFmtId="2" fontId="3" fillId="0" borderId="12" xfId="0" applyNumberFormat="1" applyFont="1" applyBorder="1"/>
    <xf numFmtId="0" fontId="3" fillId="0" borderId="23" xfId="0" applyFont="1" applyBorder="1"/>
    <xf numFmtId="0" fontId="3" fillId="0" borderId="24" xfId="0" applyFont="1" applyBorder="1" applyAlignment="1">
      <alignment wrapText="1"/>
    </xf>
    <xf numFmtId="0" fontId="3" fillId="0" borderId="24" xfId="0" applyFont="1" applyBorder="1"/>
    <xf numFmtId="43" fontId="3" fillId="0" borderId="24" xfId="1" applyFont="1" applyBorder="1"/>
    <xf numFmtId="43" fontId="3" fillId="0" borderId="25" xfId="1" applyFont="1" applyBorder="1"/>
    <xf numFmtId="43" fontId="3" fillId="0" borderId="0" xfId="6" applyFont="1"/>
    <xf numFmtId="166" fontId="5" fillId="0" borderId="8" xfId="5" applyNumberFormat="1" applyFont="1" applyFill="1" applyBorder="1" applyAlignment="1">
      <alignment horizontal="center" vertical="center"/>
    </xf>
    <xf numFmtId="166" fontId="5" fillId="0" borderId="9" xfId="5" applyNumberFormat="1" applyFont="1" applyFill="1" applyBorder="1" applyAlignment="1">
      <alignment horizontal="center" vertical="center"/>
    </xf>
    <xf numFmtId="166" fontId="2" fillId="0" borderId="8" xfId="5" applyNumberFormat="1" applyFont="1" applyFill="1" applyBorder="1" applyAlignment="1">
      <alignment vertical="center"/>
    </xf>
    <xf numFmtId="166" fontId="2" fillId="0" borderId="9" xfId="5" applyNumberFormat="1" applyFont="1" applyFill="1" applyBorder="1" applyAlignment="1">
      <alignment vertical="center"/>
    </xf>
    <xf numFmtId="166" fontId="3" fillId="0" borderId="8" xfId="5" applyNumberFormat="1" applyFont="1" applyFill="1" applyBorder="1" applyAlignment="1">
      <alignment vertical="center"/>
    </xf>
    <xf numFmtId="166" fontId="3" fillId="0" borderId="9" xfId="5" applyNumberFormat="1" applyFont="1" applyFill="1" applyBorder="1" applyAlignment="1">
      <alignment vertical="center"/>
    </xf>
    <xf numFmtId="166" fontId="3" fillId="0" borderId="10" xfId="5" applyNumberFormat="1" applyFont="1" applyFill="1" applyBorder="1" applyAlignment="1">
      <alignment horizontal="right" vertical="center"/>
    </xf>
    <xf numFmtId="166" fontId="6" fillId="0" borderId="11" xfId="5" applyNumberFormat="1" applyFont="1" applyBorder="1" applyAlignment="1">
      <alignment horizontal="right" vertical="center" wrapText="1"/>
    </xf>
    <xf numFmtId="166" fontId="3" fillId="4" borderId="10" xfId="5" applyNumberFormat="1" applyFont="1" applyFill="1" applyBorder="1" applyAlignment="1">
      <alignment horizontal="left" vertical="center"/>
    </xf>
    <xf numFmtId="166" fontId="2" fillId="0" borderId="10" xfId="5" applyNumberFormat="1" applyFont="1" applyFill="1" applyBorder="1" applyAlignment="1">
      <alignment horizontal="right" vertical="center"/>
    </xf>
    <xf numFmtId="166" fontId="2" fillId="4" borderId="11" xfId="5" applyNumberFormat="1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 wrapText="1"/>
    </xf>
    <xf numFmtId="166" fontId="3" fillId="4" borderId="10" xfId="5" applyNumberFormat="1" applyFont="1" applyFill="1" applyBorder="1" applyAlignment="1">
      <alignment horizontal="right" vertical="center"/>
    </xf>
    <xf numFmtId="166" fontId="3" fillId="4" borderId="11" xfId="5" applyNumberFormat="1" applyFont="1" applyFill="1" applyBorder="1" applyAlignment="1">
      <alignment horizontal="left" vertical="center"/>
    </xf>
    <xf numFmtId="166" fontId="2" fillId="0" borderId="10" xfId="5" applyNumberFormat="1" applyFont="1" applyFill="1" applyBorder="1" applyAlignment="1">
      <alignment vertical="center"/>
    </xf>
    <xf numFmtId="166" fontId="2" fillId="0" borderId="11" xfId="5" applyNumberFormat="1" applyFont="1" applyFill="1" applyBorder="1" applyAlignment="1">
      <alignment vertical="center"/>
    </xf>
    <xf numFmtId="166" fontId="3" fillId="0" borderId="10" xfId="5" applyNumberFormat="1" applyFont="1" applyFill="1" applyBorder="1" applyAlignment="1">
      <alignment horizontal="center" vertical="center"/>
    </xf>
    <xf numFmtId="166" fontId="3" fillId="0" borderId="11" xfId="5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166" fontId="6" fillId="0" borderId="11" xfId="5" applyNumberFormat="1" applyFont="1" applyFill="1" applyBorder="1" applyAlignment="1">
      <alignment horizontal="right" vertical="center" wrapText="1"/>
    </xf>
    <xf numFmtId="0" fontId="3" fillId="4" borderId="10" xfId="0" applyFont="1" applyFill="1" applyBorder="1"/>
    <xf numFmtId="2" fontId="3" fillId="4" borderId="10" xfId="6" applyNumberFormat="1" applyFont="1" applyFill="1" applyBorder="1"/>
    <xf numFmtId="166" fontId="3" fillId="4" borderId="11" xfId="5" applyNumberFormat="1" applyFont="1" applyFill="1" applyBorder="1" applyAlignment="1">
      <alignment horizontal="center" vertical="center"/>
    </xf>
    <xf numFmtId="166" fontId="6" fillId="0" borderId="10" xfId="5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166" fontId="2" fillId="0" borderId="21" xfId="5" applyNumberFormat="1" applyFont="1" applyBorder="1" applyAlignment="1">
      <alignment vertical="center"/>
    </xf>
    <xf numFmtId="166" fontId="2" fillId="0" borderId="21" xfId="5" applyNumberFormat="1" applyFont="1" applyBorder="1" applyAlignment="1">
      <alignment horizontal="right" vertical="center"/>
    </xf>
    <xf numFmtId="166" fontId="2" fillId="0" borderId="22" xfId="5" applyNumberFormat="1" applyFont="1" applyBorder="1" applyAlignment="1">
      <alignment horizontal="right" vertical="center"/>
    </xf>
    <xf numFmtId="166" fontId="3" fillId="0" borderId="10" xfId="5" applyNumberFormat="1" applyFont="1" applyBorder="1" applyAlignment="1">
      <alignment vertical="center"/>
    </xf>
    <xf numFmtId="166" fontId="3" fillId="0" borderId="11" xfId="5" applyNumberFormat="1" applyFont="1" applyBorder="1" applyAlignment="1">
      <alignment horizontal="right" vertical="center"/>
    </xf>
    <xf numFmtId="166" fontId="2" fillId="0" borderId="22" xfId="2" applyNumberFormat="1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center" vertical="center"/>
    </xf>
    <xf numFmtId="166" fontId="5" fillId="3" borderId="21" xfId="5" applyNumberFormat="1" applyFont="1" applyFill="1" applyBorder="1" applyAlignment="1">
      <alignment horizontal="center" vertical="center"/>
    </xf>
    <xf numFmtId="166" fontId="5" fillId="3" borderId="22" xfId="5" applyNumberFormat="1" applyFont="1" applyFill="1" applyBorder="1" applyAlignment="1">
      <alignment horizontal="center" vertical="center"/>
    </xf>
    <xf numFmtId="166" fontId="2" fillId="4" borderId="10" xfId="5" applyNumberFormat="1" applyFont="1" applyFill="1" applyBorder="1" applyAlignment="1">
      <alignment horizontal="right" vertical="center"/>
    </xf>
    <xf numFmtId="166" fontId="3" fillId="0" borderId="10" xfId="5" applyNumberFormat="1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justify" vertical="center"/>
    </xf>
    <xf numFmtId="2" fontId="3" fillId="0" borderId="10" xfId="6" applyNumberFormat="1" applyFont="1" applyFill="1" applyBorder="1"/>
    <xf numFmtId="166" fontId="3" fillId="0" borderId="10" xfId="5" applyNumberFormat="1" applyFont="1" applyFill="1" applyBorder="1"/>
    <xf numFmtId="166" fontId="3" fillId="4" borderId="10" xfId="5" applyNumberFormat="1" applyFont="1" applyFill="1" applyBorder="1"/>
    <xf numFmtId="0" fontId="6" fillId="0" borderId="10" xfId="0" applyFont="1" applyBorder="1" applyAlignment="1">
      <alignment vertical="center"/>
    </xf>
    <xf numFmtId="2" fontId="6" fillId="0" borderId="12" xfId="0" applyNumberFormat="1" applyFont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/>
    </xf>
    <xf numFmtId="43" fontId="2" fillId="0" borderId="10" xfId="6" applyFont="1" applyFill="1" applyBorder="1" applyAlignment="1">
      <alignment horizontal="right" vertical="center"/>
    </xf>
    <xf numFmtId="43" fontId="2" fillId="0" borderId="11" xfId="6" applyFont="1" applyFill="1" applyBorder="1" applyAlignment="1">
      <alignment horizontal="left" vertical="center"/>
    </xf>
    <xf numFmtId="2" fontId="3" fillId="0" borderId="10" xfId="0" applyNumberFormat="1" applyFont="1" applyFill="1" applyBorder="1" applyAlignment="1">
      <alignment horizontal="right" vertical="center"/>
    </xf>
    <xf numFmtId="43" fontId="3" fillId="0" borderId="10" xfId="6" applyFont="1" applyFill="1" applyBorder="1" applyAlignment="1">
      <alignment horizontal="right" vertical="center"/>
    </xf>
    <xf numFmtId="43" fontId="3" fillId="0" borderId="11" xfId="6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166" fontId="6" fillId="0" borderId="10" xfId="5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2" fontId="3" fillId="0" borderId="12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justify" vertical="center" wrapText="1"/>
    </xf>
    <xf numFmtId="0" fontId="3" fillId="0" borderId="26" xfId="0" applyFont="1" applyFill="1" applyBorder="1" applyAlignment="1">
      <alignment horizontal="center" vertical="center"/>
    </xf>
    <xf numFmtId="167" fontId="3" fillId="0" borderId="12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66" fontId="5" fillId="0" borderId="5" xfId="5" applyNumberFormat="1" applyFont="1" applyFill="1" applyBorder="1" applyAlignment="1">
      <alignment horizontal="center" vertical="center"/>
    </xf>
    <xf numFmtId="166" fontId="5" fillId="0" borderId="6" xfId="5" applyNumberFormat="1" applyFont="1" applyFill="1" applyBorder="1" applyAlignment="1">
      <alignment horizontal="center" vertical="center"/>
    </xf>
    <xf numFmtId="166" fontId="3" fillId="4" borderId="10" xfId="5" applyNumberFormat="1" applyFont="1" applyFill="1" applyBorder="1" applyAlignment="1">
      <alignment horizontal="center" vertical="center"/>
    </xf>
    <xf numFmtId="43" fontId="3" fillId="0" borderId="10" xfId="1" applyFont="1" applyBorder="1"/>
    <xf numFmtId="43" fontId="3" fillId="0" borderId="11" xfId="1" applyFont="1" applyBorder="1"/>
    <xf numFmtId="0" fontId="2" fillId="0" borderId="10" xfId="0" applyFont="1" applyBorder="1" applyAlignment="1">
      <alignment wrapText="1"/>
    </xf>
    <xf numFmtId="43" fontId="3" fillId="0" borderId="10" xfId="1" applyFont="1" applyBorder="1" applyAlignment="1">
      <alignment vertical="center" wrapText="1"/>
    </xf>
    <xf numFmtId="43" fontId="3" fillId="0" borderId="10" xfId="1" applyFont="1" applyFill="1" applyBorder="1" applyAlignment="1">
      <alignment vertical="center" wrapText="1"/>
    </xf>
    <xf numFmtId="166" fontId="3" fillId="0" borderId="10" xfId="2" applyNumberFormat="1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44" fontId="2" fillId="0" borderId="0" xfId="3" applyFont="1" applyFill="1" applyBorder="1"/>
    <xf numFmtId="0" fontId="3" fillId="0" borderId="0" xfId="0" applyFont="1" applyFill="1"/>
    <xf numFmtId="0" fontId="3" fillId="0" borderId="27" xfId="0" applyFont="1" applyBorder="1"/>
    <xf numFmtId="0" fontId="2" fillId="0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/>
    </xf>
    <xf numFmtId="0" fontId="2" fillId="5" borderId="21" xfId="0" applyFont="1" applyFill="1" applyBorder="1" applyAlignment="1">
      <alignment horizontal="left"/>
    </xf>
    <xf numFmtId="0" fontId="2" fillId="5" borderId="2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2" fillId="0" borderId="28" xfId="0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2" fillId="0" borderId="30" xfId="0" applyFont="1" applyBorder="1" applyAlignment="1">
      <alignment horizontal="left" wrapText="1"/>
    </xf>
  </cellXfs>
  <cellStyles count="14">
    <cellStyle name="Currency 2" xfId="7"/>
    <cellStyle name="Euro" xfId="8"/>
    <cellStyle name="Excel Built-in Normal" xfId="9"/>
    <cellStyle name="Millares" xfId="1" builtinId="3"/>
    <cellStyle name="Millares [0]" xfId="2" builtinId="6"/>
    <cellStyle name="Millares [0] 2" xfId="10"/>
    <cellStyle name="Millares [0] 2 2" xfId="5"/>
    <cellStyle name="Millares [0] 3" xfId="4"/>
    <cellStyle name="Millares 2" xfId="11"/>
    <cellStyle name="Millares 3" xfId="6"/>
    <cellStyle name="Moneda" xfId="3" builtinId="4"/>
    <cellStyle name="Normal" xfId="0" builtinId="0"/>
    <cellStyle name="Normal 2" xfId="12"/>
    <cellStyle name="Normal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96"/>
  <sheetViews>
    <sheetView tabSelected="1" topLeftCell="A61" workbookViewId="0">
      <selection activeCell="E31" sqref="E31"/>
    </sheetView>
  </sheetViews>
  <sheetFormatPr baseColWidth="10" defaultRowHeight="12" x14ac:dyDescent="0.2"/>
  <cols>
    <col min="1" max="1" width="5.7109375" style="1" customWidth="1"/>
    <col min="2" max="2" width="37" style="1" customWidth="1"/>
    <col min="3" max="3" width="5.85546875" style="1" customWidth="1"/>
    <col min="4" max="4" width="7.42578125" style="1" customWidth="1"/>
    <col min="5" max="5" width="13.140625" style="1" customWidth="1"/>
    <col min="6" max="6" width="18.28515625" style="1" customWidth="1"/>
    <col min="7" max="7" width="12.5703125" style="1" customWidth="1"/>
    <col min="8" max="8" width="15.5703125" style="1" customWidth="1"/>
    <col min="9" max="16384" width="11.42578125" style="1"/>
  </cols>
  <sheetData>
    <row r="1" spans="1:6" x14ac:dyDescent="0.2">
      <c r="A1" s="256" t="s">
        <v>0</v>
      </c>
      <c r="B1" s="256"/>
      <c r="C1" s="256"/>
      <c r="D1" s="256"/>
      <c r="E1" s="256"/>
      <c r="F1" s="256"/>
    </row>
    <row r="2" spans="1:6" ht="12.75" thickBot="1" x14ac:dyDescent="0.25">
      <c r="A2" s="2"/>
      <c r="B2" s="2"/>
      <c r="C2" s="2"/>
      <c r="D2" s="2"/>
      <c r="E2" s="2"/>
      <c r="F2" s="2"/>
    </row>
    <row r="3" spans="1:6" ht="69.75" customHeight="1" thickBot="1" x14ac:dyDescent="0.25">
      <c r="A3" s="257" t="s">
        <v>1</v>
      </c>
      <c r="B3" s="258"/>
      <c r="C3" s="258"/>
      <c r="D3" s="258"/>
      <c r="E3" s="258"/>
      <c r="F3" s="259"/>
    </row>
    <row r="4" spans="1:6" ht="12.75" thickBot="1" x14ac:dyDescent="0.25"/>
    <row r="5" spans="1:6" ht="31.5" customHeight="1" thickBot="1" x14ac:dyDescent="0.25">
      <c r="A5" s="250" t="s">
        <v>2</v>
      </c>
      <c r="B5" s="251"/>
      <c r="C5" s="251"/>
      <c r="D5" s="251"/>
      <c r="E5" s="251"/>
      <c r="F5" s="252"/>
    </row>
    <row r="6" spans="1:6" ht="30.75" customHeight="1" thickBot="1" x14ac:dyDescent="0.25">
      <c r="A6" s="238" t="s">
        <v>3</v>
      </c>
      <c r="B6" s="239"/>
      <c r="C6" s="239"/>
      <c r="D6" s="239"/>
      <c r="E6" s="239"/>
      <c r="F6" s="240"/>
    </row>
    <row r="7" spans="1:6" ht="18" customHeight="1" thickBot="1" x14ac:dyDescent="0.25">
      <c r="A7" s="260" t="s">
        <v>4</v>
      </c>
      <c r="B7" s="261"/>
      <c r="C7" s="261"/>
      <c r="D7" s="261"/>
      <c r="E7" s="261"/>
      <c r="F7" s="262"/>
    </row>
    <row r="8" spans="1:6" ht="12.75" thickBot="1" x14ac:dyDescent="0.25">
      <c r="A8" s="3" t="s">
        <v>5</v>
      </c>
      <c r="B8" s="4" t="s">
        <v>6</v>
      </c>
      <c r="C8" s="4" t="s">
        <v>7</v>
      </c>
      <c r="D8" s="5" t="s">
        <v>8</v>
      </c>
      <c r="E8" s="5" t="s">
        <v>9</v>
      </c>
      <c r="F8" s="6" t="s">
        <v>10</v>
      </c>
    </row>
    <row r="9" spans="1:6" x14ac:dyDescent="0.2">
      <c r="A9" s="7">
        <v>1</v>
      </c>
      <c r="B9" s="8" t="s">
        <v>11</v>
      </c>
      <c r="C9" s="8"/>
      <c r="D9" s="9"/>
      <c r="E9" s="9"/>
      <c r="F9" s="10"/>
    </row>
    <row r="10" spans="1:6" ht="24" x14ac:dyDescent="0.2">
      <c r="A10" s="7">
        <v>1.1000000000000001</v>
      </c>
      <c r="B10" s="11" t="s">
        <v>12</v>
      </c>
      <c r="C10" s="12" t="s">
        <v>13</v>
      </c>
      <c r="D10" s="13">
        <v>0.8</v>
      </c>
      <c r="E10" s="14">
        <v>192264</v>
      </c>
      <c r="F10" s="15">
        <f t="shared" ref="F10:F12" si="0">+D10*E10</f>
        <v>153811.20000000001</v>
      </c>
    </row>
    <row r="11" spans="1:6" x14ac:dyDescent="0.2">
      <c r="A11" s="7">
        <v>1.2</v>
      </c>
      <c r="B11" s="16" t="s">
        <v>14</v>
      </c>
      <c r="C11" s="17" t="s">
        <v>15</v>
      </c>
      <c r="D11" s="18">
        <v>50.4</v>
      </c>
      <c r="E11" s="19">
        <v>3555</v>
      </c>
      <c r="F11" s="15">
        <f t="shared" si="0"/>
        <v>179172</v>
      </c>
    </row>
    <row r="12" spans="1:6" x14ac:dyDescent="0.2">
      <c r="A12" s="20">
        <v>1.3</v>
      </c>
      <c r="B12" s="21" t="s">
        <v>308</v>
      </c>
      <c r="C12" s="22" t="s">
        <v>15</v>
      </c>
      <c r="D12" s="18">
        <v>28.6</v>
      </c>
      <c r="E12" s="19">
        <v>11900</v>
      </c>
      <c r="F12" s="15">
        <f t="shared" si="0"/>
        <v>340340</v>
      </c>
    </row>
    <row r="13" spans="1:6" x14ac:dyDescent="0.2">
      <c r="A13" s="23">
        <v>2</v>
      </c>
      <c r="B13" s="24" t="s">
        <v>17</v>
      </c>
      <c r="C13" s="25"/>
      <c r="D13" s="26"/>
      <c r="E13" s="27"/>
      <c r="F13" s="28"/>
    </row>
    <row r="14" spans="1:6" ht="24" x14ac:dyDescent="0.2">
      <c r="A14" s="29">
        <v>2.1</v>
      </c>
      <c r="B14" s="30" t="s">
        <v>18</v>
      </c>
      <c r="C14" s="31" t="s">
        <v>15</v>
      </c>
      <c r="D14" s="32">
        <v>22</v>
      </c>
      <c r="E14" s="32">
        <v>32010</v>
      </c>
      <c r="F14" s="33">
        <f>E14*D14</f>
        <v>704220</v>
      </c>
    </row>
    <row r="15" spans="1:6" x14ac:dyDescent="0.2">
      <c r="A15" s="23">
        <v>3</v>
      </c>
      <c r="B15" s="34" t="s">
        <v>19</v>
      </c>
      <c r="C15" s="35"/>
      <c r="D15" s="36"/>
      <c r="E15" s="37"/>
      <c r="F15" s="38"/>
    </row>
    <row r="16" spans="1:6" ht="24" x14ac:dyDescent="0.2">
      <c r="A16" s="23">
        <v>3.1</v>
      </c>
      <c r="B16" s="21" t="s">
        <v>20</v>
      </c>
      <c r="C16" s="22" t="s">
        <v>15</v>
      </c>
      <c r="D16" s="18">
        <v>44.8</v>
      </c>
      <c r="E16" s="37">
        <v>17870</v>
      </c>
      <c r="F16" s="15">
        <f t="shared" ref="F16" si="1">+D16*E16</f>
        <v>800576</v>
      </c>
    </row>
    <row r="17" spans="1:6" x14ac:dyDescent="0.2">
      <c r="A17" s="29">
        <v>4</v>
      </c>
      <c r="B17" s="39" t="s">
        <v>21</v>
      </c>
      <c r="C17" s="40"/>
      <c r="D17" s="41"/>
      <c r="E17" s="42"/>
      <c r="F17" s="43"/>
    </row>
    <row r="18" spans="1:6" x14ac:dyDescent="0.2">
      <c r="A18" s="23">
        <v>4.0999999999999996</v>
      </c>
      <c r="B18" s="25" t="s">
        <v>22</v>
      </c>
      <c r="C18" s="35" t="s">
        <v>15</v>
      </c>
      <c r="D18" s="13">
        <v>50.4</v>
      </c>
      <c r="E18" s="44">
        <v>59584</v>
      </c>
      <c r="F18" s="15">
        <f t="shared" ref="F18:F19" si="2">+D18*E18</f>
        <v>3003033.6000000001</v>
      </c>
    </row>
    <row r="19" spans="1:6" x14ac:dyDescent="0.2">
      <c r="A19" s="23">
        <v>4.2</v>
      </c>
      <c r="B19" s="25" t="s">
        <v>23</v>
      </c>
      <c r="C19" s="35" t="s">
        <v>24</v>
      </c>
      <c r="D19" s="13">
        <v>29.6</v>
      </c>
      <c r="E19" s="44">
        <v>9420</v>
      </c>
      <c r="F19" s="15">
        <f t="shared" si="2"/>
        <v>278832</v>
      </c>
    </row>
    <row r="20" spans="1:6" x14ac:dyDescent="0.2">
      <c r="A20" s="29">
        <v>5</v>
      </c>
      <c r="B20" s="45" t="s">
        <v>25</v>
      </c>
      <c r="C20" s="31"/>
      <c r="D20" s="32"/>
      <c r="E20" s="46"/>
      <c r="F20" s="47"/>
    </row>
    <row r="21" spans="1:6" x14ac:dyDescent="0.2">
      <c r="A21" s="29">
        <v>5.0999999999999996</v>
      </c>
      <c r="B21" s="48" t="s">
        <v>26</v>
      </c>
      <c r="C21" s="31" t="s">
        <v>27</v>
      </c>
      <c r="D21" s="49">
        <v>1</v>
      </c>
      <c r="E21" s="50">
        <v>1059648</v>
      </c>
      <c r="F21" s="47">
        <f t="shared" ref="F21:F25" si="3">+E21*D21</f>
        <v>1059648</v>
      </c>
    </row>
    <row r="22" spans="1:6" x14ac:dyDescent="0.2">
      <c r="A22" s="29">
        <v>5.2</v>
      </c>
      <c r="B22" s="51" t="s">
        <v>28</v>
      </c>
      <c r="C22" s="31" t="s">
        <v>27</v>
      </c>
      <c r="D22" s="49">
        <v>1</v>
      </c>
      <c r="E22" s="50">
        <v>245129</v>
      </c>
      <c r="F22" s="47">
        <f>+E22*D22</f>
        <v>245129</v>
      </c>
    </row>
    <row r="23" spans="1:6" x14ac:dyDescent="0.2">
      <c r="A23" s="52">
        <v>5.3</v>
      </c>
      <c r="B23" s="53" t="s">
        <v>29</v>
      </c>
      <c r="C23" s="31" t="s">
        <v>30</v>
      </c>
      <c r="D23" s="32">
        <v>4</v>
      </c>
      <c r="E23" s="37">
        <v>60638.3</v>
      </c>
      <c r="F23" s="47">
        <f t="shared" si="3"/>
        <v>242553.2</v>
      </c>
    </row>
    <row r="24" spans="1:6" x14ac:dyDescent="0.2">
      <c r="A24" s="52">
        <v>5.4</v>
      </c>
      <c r="B24" s="54" t="s">
        <v>31</v>
      </c>
      <c r="C24" s="31" t="s">
        <v>30</v>
      </c>
      <c r="D24" s="32">
        <v>2</v>
      </c>
      <c r="E24" s="37">
        <v>128896</v>
      </c>
      <c r="F24" s="47">
        <f t="shared" si="3"/>
        <v>257792</v>
      </c>
    </row>
    <row r="25" spans="1:6" x14ac:dyDescent="0.2">
      <c r="A25" s="52">
        <v>5.5</v>
      </c>
      <c r="B25" s="54" t="s">
        <v>32</v>
      </c>
      <c r="C25" s="31" t="s">
        <v>30</v>
      </c>
      <c r="D25" s="32">
        <v>2</v>
      </c>
      <c r="E25" s="37">
        <v>67324</v>
      </c>
      <c r="F25" s="47">
        <f t="shared" si="3"/>
        <v>134648</v>
      </c>
    </row>
    <row r="26" spans="1:6" x14ac:dyDescent="0.2">
      <c r="A26" s="52">
        <v>6</v>
      </c>
      <c r="B26" s="55" t="s">
        <v>33</v>
      </c>
      <c r="C26" s="31"/>
      <c r="D26" s="32"/>
      <c r="E26" s="37"/>
      <c r="F26" s="47"/>
    </row>
    <row r="27" spans="1:6" ht="24" x14ac:dyDescent="0.2">
      <c r="A27" s="52">
        <v>6.1</v>
      </c>
      <c r="B27" s="54" t="s">
        <v>34</v>
      </c>
      <c r="C27" s="31" t="s">
        <v>15</v>
      </c>
      <c r="D27" s="32">
        <v>82</v>
      </c>
      <c r="E27" s="37">
        <v>125282</v>
      </c>
      <c r="F27" s="47">
        <f t="shared" ref="F27:F29" si="4">+E27*D27</f>
        <v>10273124</v>
      </c>
    </row>
    <row r="28" spans="1:6" ht="24" x14ac:dyDescent="0.2">
      <c r="A28" s="52">
        <v>6.2</v>
      </c>
      <c r="B28" s="54" t="s">
        <v>35</v>
      </c>
      <c r="C28" s="31" t="s">
        <v>27</v>
      </c>
      <c r="D28" s="32">
        <v>9</v>
      </c>
      <c r="E28" s="37">
        <v>58798</v>
      </c>
      <c r="F28" s="47">
        <f t="shared" si="4"/>
        <v>529182</v>
      </c>
    </row>
    <row r="29" spans="1:6" ht="24" x14ac:dyDescent="0.2">
      <c r="A29" s="52">
        <v>6.3</v>
      </c>
      <c r="B29" s="54" t="s">
        <v>36</v>
      </c>
      <c r="C29" s="31" t="s">
        <v>15</v>
      </c>
      <c r="D29" s="32">
        <v>2.2999999999999998</v>
      </c>
      <c r="E29" s="37">
        <v>164780</v>
      </c>
      <c r="F29" s="47">
        <f t="shared" si="4"/>
        <v>378993.99999999994</v>
      </c>
    </row>
    <row r="30" spans="1:6" x14ac:dyDescent="0.2">
      <c r="A30" s="29">
        <v>7</v>
      </c>
      <c r="B30" s="56" t="s">
        <v>37</v>
      </c>
      <c r="C30" s="31"/>
      <c r="D30" s="32"/>
      <c r="E30" s="37"/>
      <c r="F30" s="57"/>
    </row>
    <row r="31" spans="1:6" ht="24" x14ac:dyDescent="0.2">
      <c r="A31" s="52">
        <v>7.1</v>
      </c>
      <c r="B31" s="58" t="s">
        <v>38</v>
      </c>
      <c r="C31" s="59" t="s">
        <v>15</v>
      </c>
      <c r="D31" s="32">
        <v>18.198707110890105</v>
      </c>
      <c r="E31" s="37">
        <v>11170</v>
      </c>
      <c r="F31" s="57">
        <f>+D31*E31</f>
        <v>203279.55842864249</v>
      </c>
    </row>
    <row r="32" spans="1:6" ht="12.75" thickBot="1" x14ac:dyDescent="0.25">
      <c r="A32" s="60"/>
      <c r="B32" s="61" t="s">
        <v>39</v>
      </c>
      <c r="C32" s="62"/>
      <c r="D32" s="63"/>
      <c r="E32" s="64"/>
      <c r="F32" s="65">
        <f>ROUND(SUM(F10:F31),0)</f>
        <v>18784335</v>
      </c>
    </row>
    <row r="33" spans="1:6" x14ac:dyDescent="0.2">
      <c r="A33" s="244" t="s">
        <v>40</v>
      </c>
      <c r="B33" s="245"/>
      <c r="C33" s="245"/>
      <c r="D33" s="245"/>
      <c r="E33" s="245"/>
      <c r="F33" s="246"/>
    </row>
    <row r="34" spans="1:6" x14ac:dyDescent="0.2">
      <c r="A34" s="66" t="s">
        <v>41</v>
      </c>
      <c r="B34" s="67" t="s">
        <v>42</v>
      </c>
      <c r="C34" s="68"/>
      <c r="D34" s="69"/>
      <c r="E34" s="69"/>
      <c r="F34" s="70"/>
    </row>
    <row r="35" spans="1:6" x14ac:dyDescent="0.2">
      <c r="A35" s="7">
        <v>1</v>
      </c>
      <c r="B35" s="16" t="s">
        <v>11</v>
      </c>
      <c r="C35" s="8"/>
      <c r="D35" s="71"/>
      <c r="E35" s="71"/>
      <c r="F35" s="72"/>
    </row>
    <row r="36" spans="1:6" x14ac:dyDescent="0.2">
      <c r="A36" s="7">
        <v>1.1000000000000001</v>
      </c>
      <c r="B36" s="16" t="s">
        <v>43</v>
      </c>
      <c r="C36" s="17" t="s">
        <v>15</v>
      </c>
      <c r="D36" s="73">
        <v>36</v>
      </c>
      <c r="E36" s="74">
        <v>7370</v>
      </c>
      <c r="F36" s="75">
        <f>+E36*D36</f>
        <v>265320</v>
      </c>
    </row>
    <row r="37" spans="1:6" x14ac:dyDescent="0.2">
      <c r="A37" s="20">
        <v>1.2</v>
      </c>
      <c r="B37" s="21" t="s">
        <v>44</v>
      </c>
      <c r="C37" s="22" t="s">
        <v>27</v>
      </c>
      <c r="D37" s="76">
        <v>2</v>
      </c>
      <c r="E37" s="77">
        <v>46140</v>
      </c>
      <c r="F37" s="78">
        <f t="shared" ref="F37:F40" si="5">+D37*E37</f>
        <v>92280</v>
      </c>
    </row>
    <row r="38" spans="1:6" ht="24" x14ac:dyDescent="0.2">
      <c r="A38" s="20">
        <v>1.3</v>
      </c>
      <c r="B38" s="11" t="s">
        <v>45</v>
      </c>
      <c r="C38" s="12" t="s">
        <v>15</v>
      </c>
      <c r="D38" s="79">
        <v>36</v>
      </c>
      <c r="E38" s="80">
        <v>12855</v>
      </c>
      <c r="F38" s="78">
        <f t="shared" si="5"/>
        <v>462780</v>
      </c>
    </row>
    <row r="39" spans="1:6" x14ac:dyDescent="0.2">
      <c r="A39" s="20">
        <v>1.4</v>
      </c>
      <c r="B39" s="11" t="s">
        <v>46</v>
      </c>
      <c r="C39" s="12" t="s">
        <v>27</v>
      </c>
      <c r="D39" s="79">
        <v>4</v>
      </c>
      <c r="E39" s="80">
        <v>6319</v>
      </c>
      <c r="F39" s="78">
        <f t="shared" si="5"/>
        <v>25276</v>
      </c>
    </row>
    <row r="40" spans="1:6" x14ac:dyDescent="0.2">
      <c r="A40" s="20">
        <v>1.5</v>
      </c>
      <c r="B40" s="11" t="s">
        <v>14</v>
      </c>
      <c r="C40" s="12" t="s">
        <v>15</v>
      </c>
      <c r="D40" s="79">
        <v>22.8</v>
      </c>
      <c r="E40" s="80">
        <v>3555</v>
      </c>
      <c r="F40" s="78">
        <f t="shared" si="5"/>
        <v>81054</v>
      </c>
    </row>
    <row r="41" spans="1:6" x14ac:dyDescent="0.2">
      <c r="A41" s="81">
        <v>2</v>
      </c>
      <c r="B41" s="24" t="s">
        <v>21</v>
      </c>
      <c r="C41" s="25"/>
      <c r="D41" s="82"/>
      <c r="E41" s="83"/>
      <c r="F41" s="84"/>
    </row>
    <row r="42" spans="1:6" x14ac:dyDescent="0.2">
      <c r="A42" s="23">
        <v>2.1</v>
      </c>
      <c r="B42" s="25" t="s">
        <v>305</v>
      </c>
      <c r="C42" s="35" t="s">
        <v>15</v>
      </c>
      <c r="D42" s="13">
        <v>64.591839564831631</v>
      </c>
      <c r="E42" s="44">
        <v>19835</v>
      </c>
      <c r="F42" s="78">
        <f t="shared" ref="F42:F45" si="6">+D42*E42</f>
        <v>1281179.1377684353</v>
      </c>
    </row>
    <row r="43" spans="1:6" x14ac:dyDescent="0.2">
      <c r="A43" s="23">
        <v>2.2000000000000002</v>
      </c>
      <c r="B43" s="25" t="s">
        <v>22</v>
      </c>
      <c r="C43" s="35" t="s">
        <v>15</v>
      </c>
      <c r="D43" s="13">
        <v>36</v>
      </c>
      <c r="E43" s="44">
        <v>59584</v>
      </c>
      <c r="F43" s="78">
        <f t="shared" si="6"/>
        <v>2145024</v>
      </c>
    </row>
    <row r="44" spans="1:6" x14ac:dyDescent="0.2">
      <c r="A44" s="23">
        <v>2.2999999999999998</v>
      </c>
      <c r="B44" s="25" t="s">
        <v>23</v>
      </c>
      <c r="C44" s="35" t="s">
        <v>24</v>
      </c>
      <c r="D44" s="13">
        <v>28.5</v>
      </c>
      <c r="E44" s="44">
        <v>9420</v>
      </c>
      <c r="F44" s="78">
        <f t="shared" si="6"/>
        <v>268470</v>
      </c>
    </row>
    <row r="45" spans="1:6" x14ac:dyDescent="0.2">
      <c r="A45" s="23">
        <v>2.4</v>
      </c>
      <c r="B45" s="25" t="s">
        <v>48</v>
      </c>
      <c r="C45" s="35" t="s">
        <v>15</v>
      </c>
      <c r="D45" s="13">
        <v>22.8</v>
      </c>
      <c r="E45" s="44">
        <v>74446</v>
      </c>
      <c r="F45" s="78">
        <f t="shared" si="6"/>
        <v>1697368.8</v>
      </c>
    </row>
    <row r="46" spans="1:6" x14ac:dyDescent="0.2">
      <c r="A46" s="85">
        <v>3</v>
      </c>
      <c r="B46" s="45" t="s">
        <v>25</v>
      </c>
      <c r="C46" s="31"/>
      <c r="D46" s="86"/>
      <c r="E46" s="87"/>
      <c r="F46" s="88"/>
    </row>
    <row r="47" spans="1:6" x14ac:dyDescent="0.2">
      <c r="A47" s="29">
        <v>3.1</v>
      </c>
      <c r="B47" s="48" t="s">
        <v>26</v>
      </c>
      <c r="C47" s="31" t="s">
        <v>27</v>
      </c>
      <c r="D47" s="89">
        <v>1</v>
      </c>
      <c r="E47" s="90">
        <v>1059648</v>
      </c>
      <c r="F47" s="88">
        <f t="shared" ref="F47:F51" si="7">+E47*D47</f>
        <v>1059648</v>
      </c>
    </row>
    <row r="48" spans="1:6" x14ac:dyDescent="0.2">
      <c r="A48" s="29">
        <v>3.2</v>
      </c>
      <c r="B48" s="51" t="s">
        <v>28</v>
      </c>
      <c r="C48" s="31" t="s">
        <v>27</v>
      </c>
      <c r="D48" s="89">
        <v>1</v>
      </c>
      <c r="E48" s="91">
        <v>245129</v>
      </c>
      <c r="F48" s="88">
        <f>+E48*D48</f>
        <v>245129</v>
      </c>
    </row>
    <row r="49" spans="1:6" ht="24" x14ac:dyDescent="0.2">
      <c r="A49" s="52">
        <v>3.3</v>
      </c>
      <c r="B49" s="92" t="s">
        <v>49</v>
      </c>
      <c r="C49" s="93" t="s">
        <v>24</v>
      </c>
      <c r="D49" s="89">
        <v>28</v>
      </c>
      <c r="E49" s="90">
        <v>17960</v>
      </c>
      <c r="F49" s="88">
        <f t="shared" si="7"/>
        <v>502880</v>
      </c>
    </row>
    <row r="50" spans="1:6" x14ac:dyDescent="0.2">
      <c r="A50" s="52">
        <v>3.4</v>
      </c>
      <c r="B50" s="53" t="s">
        <v>29</v>
      </c>
      <c r="C50" s="31" t="s">
        <v>27</v>
      </c>
      <c r="D50" s="86">
        <v>8</v>
      </c>
      <c r="E50" s="77">
        <v>60638.3</v>
      </c>
      <c r="F50" s="88">
        <f t="shared" si="7"/>
        <v>485106.4</v>
      </c>
    </row>
    <row r="51" spans="1:6" x14ac:dyDescent="0.2">
      <c r="A51" s="52">
        <v>3.5</v>
      </c>
      <c r="B51" s="54" t="s">
        <v>50</v>
      </c>
      <c r="C51" s="31" t="s">
        <v>27</v>
      </c>
      <c r="D51" s="86">
        <v>6</v>
      </c>
      <c r="E51" s="77">
        <v>162510</v>
      </c>
      <c r="F51" s="88">
        <f t="shared" si="7"/>
        <v>975060</v>
      </c>
    </row>
    <row r="52" spans="1:6" x14ac:dyDescent="0.2">
      <c r="A52" s="85">
        <v>4</v>
      </c>
      <c r="B52" s="94" t="s">
        <v>51</v>
      </c>
      <c r="C52" s="31"/>
      <c r="D52" s="86"/>
      <c r="E52" s="87"/>
      <c r="F52" s="88"/>
    </row>
    <row r="53" spans="1:6" ht="24" x14ac:dyDescent="0.2">
      <c r="A53" s="29">
        <v>4.0999999999999996</v>
      </c>
      <c r="B53" s="95" t="s">
        <v>52</v>
      </c>
      <c r="C53" s="31" t="s">
        <v>15</v>
      </c>
      <c r="D53" s="86">
        <v>6.8</v>
      </c>
      <c r="E53" s="87">
        <v>232896</v>
      </c>
      <c r="F53" s="88">
        <f>+E53*D53</f>
        <v>1583692.8</v>
      </c>
    </row>
    <row r="54" spans="1:6" x14ac:dyDescent="0.2">
      <c r="A54" s="85">
        <v>5</v>
      </c>
      <c r="B54" s="94" t="s">
        <v>53</v>
      </c>
      <c r="C54" s="31"/>
      <c r="D54" s="86"/>
      <c r="E54" s="87"/>
      <c r="F54" s="88"/>
    </row>
    <row r="55" spans="1:6" ht="24" x14ac:dyDescent="0.2">
      <c r="A55" s="29">
        <v>5.0999999999999996</v>
      </c>
      <c r="B55" s="95" t="s">
        <v>54</v>
      </c>
      <c r="C55" s="31" t="s">
        <v>15</v>
      </c>
      <c r="D55" s="89">
        <v>18</v>
      </c>
      <c r="E55" s="90">
        <v>32969</v>
      </c>
      <c r="F55" s="88">
        <f t="shared" ref="F55" si="8">+E55*D55</f>
        <v>593442</v>
      </c>
    </row>
    <row r="56" spans="1:6" x14ac:dyDescent="0.2">
      <c r="A56" s="29">
        <v>5.2</v>
      </c>
      <c r="B56" s="95" t="s">
        <v>55</v>
      </c>
      <c r="C56" s="31" t="s">
        <v>27</v>
      </c>
      <c r="D56" s="86">
        <v>1</v>
      </c>
      <c r="E56" s="87">
        <v>73762</v>
      </c>
      <c r="F56" s="88">
        <f>+E56*D56</f>
        <v>73762</v>
      </c>
    </row>
    <row r="57" spans="1:6" x14ac:dyDescent="0.2">
      <c r="A57" s="85">
        <v>6</v>
      </c>
      <c r="B57" s="56" t="s">
        <v>37</v>
      </c>
      <c r="C57" s="31"/>
      <c r="D57" s="86"/>
      <c r="E57" s="77"/>
      <c r="F57" s="96"/>
    </row>
    <row r="58" spans="1:6" x14ac:dyDescent="0.2">
      <c r="A58" s="52">
        <v>6.1</v>
      </c>
      <c r="B58" s="58" t="s">
        <v>56</v>
      </c>
      <c r="C58" s="59" t="s">
        <v>15</v>
      </c>
      <c r="D58" s="86">
        <v>68.900000000000006</v>
      </c>
      <c r="E58" s="77">
        <v>10670</v>
      </c>
      <c r="F58" s="96">
        <f>+D58*E58</f>
        <v>735163.00000000012</v>
      </c>
    </row>
    <row r="59" spans="1:6" x14ac:dyDescent="0.2">
      <c r="A59" s="97">
        <v>6.2</v>
      </c>
      <c r="B59" s="58" t="s">
        <v>57</v>
      </c>
      <c r="C59" s="59" t="s">
        <v>15</v>
      </c>
      <c r="D59" s="86">
        <v>68.900000000000006</v>
      </c>
      <c r="E59" s="77">
        <v>8900</v>
      </c>
      <c r="F59" s="96">
        <f>+D59*E59</f>
        <v>613210</v>
      </c>
    </row>
    <row r="60" spans="1:6" x14ac:dyDescent="0.2">
      <c r="A60" s="52">
        <v>6.3</v>
      </c>
      <c r="B60" s="58" t="s">
        <v>313</v>
      </c>
      <c r="C60" s="59" t="s">
        <v>15</v>
      </c>
      <c r="D60" s="86">
        <v>12.8</v>
      </c>
      <c r="E60" s="77">
        <v>14523</v>
      </c>
      <c r="F60" s="96">
        <f>+D60*E60</f>
        <v>185894.40000000002</v>
      </c>
    </row>
    <row r="61" spans="1:6" ht="24" x14ac:dyDescent="0.2">
      <c r="A61" s="52">
        <v>6.4</v>
      </c>
      <c r="B61" s="58" t="s">
        <v>38</v>
      </c>
      <c r="C61" s="59" t="s">
        <v>15</v>
      </c>
      <c r="D61" s="86">
        <v>61.5</v>
      </c>
      <c r="E61" s="77">
        <v>11170</v>
      </c>
      <c r="F61" s="96">
        <f>+D61*E61</f>
        <v>686955</v>
      </c>
    </row>
    <row r="62" spans="1:6" x14ac:dyDescent="0.2">
      <c r="A62" s="98">
        <v>7</v>
      </c>
      <c r="B62" s="99" t="s">
        <v>59</v>
      </c>
      <c r="C62" s="100"/>
      <c r="D62" s="101"/>
      <c r="E62" s="102"/>
      <c r="F62" s="103"/>
    </row>
    <row r="63" spans="1:6" ht="24" x14ac:dyDescent="0.2">
      <c r="A63" s="104">
        <v>7.1</v>
      </c>
      <c r="B63" s="105" t="s">
        <v>60</v>
      </c>
      <c r="C63" s="106" t="s">
        <v>15</v>
      </c>
      <c r="D63" s="107">
        <v>37.597893261281079</v>
      </c>
      <c r="E63" s="108">
        <v>59440</v>
      </c>
      <c r="F63" s="96">
        <f>+D63*E63</f>
        <v>2234818.7754505472</v>
      </c>
    </row>
    <row r="64" spans="1:6" x14ac:dyDescent="0.2">
      <c r="A64" s="85">
        <v>8</v>
      </c>
      <c r="B64" s="45" t="s">
        <v>61</v>
      </c>
      <c r="C64" s="109"/>
      <c r="D64" s="79"/>
      <c r="E64" s="110"/>
      <c r="F64" s="103"/>
    </row>
    <row r="65" spans="1:6" x14ac:dyDescent="0.2">
      <c r="A65" s="104">
        <v>8.1</v>
      </c>
      <c r="B65" s="111" t="s">
        <v>62</v>
      </c>
      <c r="C65" s="109" t="s">
        <v>15</v>
      </c>
      <c r="D65" s="79">
        <v>40</v>
      </c>
      <c r="E65" s="110">
        <v>3829</v>
      </c>
      <c r="F65" s="103">
        <f>+D65*E65</f>
        <v>153160</v>
      </c>
    </row>
    <row r="66" spans="1:6" x14ac:dyDescent="0.2">
      <c r="A66" s="112"/>
      <c r="B66" s="113" t="s">
        <v>39</v>
      </c>
      <c r="C66" s="114"/>
      <c r="D66" s="115"/>
      <c r="E66" s="116"/>
      <c r="F66" s="117">
        <f>ROUND(SUM(F36:F65),0)</f>
        <v>16446673</v>
      </c>
    </row>
    <row r="67" spans="1:6" x14ac:dyDescent="0.2">
      <c r="A67" s="118" t="s">
        <v>63</v>
      </c>
      <c r="B67" s="113" t="s">
        <v>64</v>
      </c>
      <c r="C67" s="113"/>
      <c r="D67" s="119"/>
      <c r="E67" s="120"/>
      <c r="F67" s="121"/>
    </row>
    <row r="68" spans="1:6" ht="24" x14ac:dyDescent="0.2">
      <c r="A68" s="122" t="s">
        <v>65</v>
      </c>
      <c r="B68" s="105" t="s">
        <v>319</v>
      </c>
      <c r="C68" s="22" t="s">
        <v>27</v>
      </c>
      <c r="D68" s="115">
        <v>3</v>
      </c>
      <c r="E68" s="76">
        <v>1663010</v>
      </c>
      <c r="F68" s="123">
        <f>E68*D68</f>
        <v>4989030</v>
      </c>
    </row>
    <row r="69" spans="1:6" ht="12.75" thickBot="1" x14ac:dyDescent="0.25">
      <c r="A69" s="112"/>
      <c r="B69" s="113" t="s">
        <v>67</v>
      </c>
      <c r="C69" s="113"/>
      <c r="D69" s="119"/>
      <c r="E69" s="120"/>
      <c r="F69" s="117">
        <f>SUM(F68:F68)</f>
        <v>4989030</v>
      </c>
    </row>
    <row r="70" spans="1:6" x14ac:dyDescent="0.2">
      <c r="A70" s="244" t="s">
        <v>68</v>
      </c>
      <c r="B70" s="245"/>
      <c r="C70" s="245"/>
      <c r="D70" s="245"/>
      <c r="E70" s="245"/>
      <c r="F70" s="246"/>
    </row>
    <row r="71" spans="1:6" x14ac:dyDescent="0.2">
      <c r="A71" s="124">
        <v>1</v>
      </c>
      <c r="B71" s="8" t="s">
        <v>11</v>
      </c>
      <c r="C71" s="8"/>
      <c r="D71" s="9"/>
      <c r="E71" s="9"/>
      <c r="F71" s="10"/>
    </row>
    <row r="72" spans="1:6" x14ac:dyDescent="0.2">
      <c r="A72" s="7">
        <v>1.1000000000000001</v>
      </c>
      <c r="B72" s="16" t="s">
        <v>69</v>
      </c>
      <c r="C72" s="17" t="s">
        <v>15</v>
      </c>
      <c r="D72" s="18">
        <v>48</v>
      </c>
      <c r="E72" s="19">
        <v>6290</v>
      </c>
      <c r="F72" s="15">
        <f t="shared" ref="F72:F73" si="9">+D72*E72</f>
        <v>301920</v>
      </c>
    </row>
    <row r="73" spans="1:6" x14ac:dyDescent="0.2">
      <c r="A73" s="7">
        <v>1.2</v>
      </c>
      <c r="B73" s="11" t="s">
        <v>46</v>
      </c>
      <c r="C73" s="12" t="s">
        <v>27</v>
      </c>
      <c r="D73" s="79">
        <v>4</v>
      </c>
      <c r="E73" s="80">
        <v>6319</v>
      </c>
      <c r="F73" s="78">
        <f t="shared" si="9"/>
        <v>25276</v>
      </c>
    </row>
    <row r="74" spans="1:6" x14ac:dyDescent="0.2">
      <c r="A74" s="81">
        <v>2</v>
      </c>
      <c r="B74" s="24" t="s">
        <v>17</v>
      </c>
      <c r="C74" s="25"/>
      <c r="D74" s="26"/>
      <c r="E74" s="125"/>
      <c r="F74" s="28"/>
    </row>
    <row r="75" spans="1:6" ht="24" x14ac:dyDescent="0.2">
      <c r="A75" s="29">
        <v>2.1</v>
      </c>
      <c r="B75" s="30" t="s">
        <v>18</v>
      </c>
      <c r="C75" s="31" t="s">
        <v>15</v>
      </c>
      <c r="D75" s="32">
        <v>20.308089618176083</v>
      </c>
      <c r="E75" s="32">
        <v>32010</v>
      </c>
      <c r="F75" s="33">
        <f>E75*D75</f>
        <v>650061.94867781643</v>
      </c>
    </row>
    <row r="76" spans="1:6" x14ac:dyDescent="0.2">
      <c r="A76" s="81">
        <v>3</v>
      </c>
      <c r="B76" s="34" t="s">
        <v>19</v>
      </c>
      <c r="C76" s="35"/>
      <c r="D76" s="36"/>
      <c r="E76" s="37"/>
      <c r="F76" s="38"/>
    </row>
    <row r="77" spans="1:6" ht="24" x14ac:dyDescent="0.2">
      <c r="A77" s="23">
        <v>3.1</v>
      </c>
      <c r="B77" s="21" t="s">
        <v>20</v>
      </c>
      <c r="C77" s="22" t="s">
        <v>15</v>
      </c>
      <c r="D77" s="18">
        <v>40.6</v>
      </c>
      <c r="E77" s="37">
        <v>17870</v>
      </c>
      <c r="F77" s="15">
        <f t="shared" ref="F77" si="10">+D77*E77</f>
        <v>725522</v>
      </c>
    </row>
    <row r="78" spans="1:6" x14ac:dyDescent="0.2">
      <c r="A78" s="85">
        <v>4</v>
      </c>
      <c r="B78" s="45" t="s">
        <v>25</v>
      </c>
      <c r="C78" s="31"/>
      <c r="D78" s="32"/>
      <c r="E78" s="46"/>
      <c r="F78" s="47"/>
    </row>
    <row r="79" spans="1:6" x14ac:dyDescent="0.2">
      <c r="A79" s="29">
        <v>4.0999999999999996</v>
      </c>
      <c r="B79" s="48" t="s">
        <v>26</v>
      </c>
      <c r="C79" s="31" t="s">
        <v>27</v>
      </c>
      <c r="D79" s="49">
        <v>1</v>
      </c>
      <c r="E79" s="50">
        <v>1059648</v>
      </c>
      <c r="F79" s="47">
        <f t="shared" ref="F79:F82" si="11">+E79*D79</f>
        <v>1059648</v>
      </c>
    </row>
    <row r="80" spans="1:6" x14ac:dyDescent="0.2">
      <c r="A80" s="29">
        <v>4.2</v>
      </c>
      <c r="B80" s="51" t="s">
        <v>28</v>
      </c>
      <c r="C80" s="31" t="s">
        <v>27</v>
      </c>
      <c r="D80" s="49">
        <v>1</v>
      </c>
      <c r="E80" s="50">
        <v>245129</v>
      </c>
      <c r="F80" s="47">
        <f>+E80*D80</f>
        <v>245129</v>
      </c>
    </row>
    <row r="81" spans="1:6" x14ac:dyDescent="0.2">
      <c r="A81" s="52">
        <v>4.3</v>
      </c>
      <c r="B81" s="53" t="s">
        <v>29</v>
      </c>
      <c r="C81" s="31" t="s">
        <v>30</v>
      </c>
      <c r="D81" s="32">
        <v>4</v>
      </c>
      <c r="E81" s="37">
        <v>60638.3</v>
      </c>
      <c r="F81" s="47">
        <f t="shared" si="11"/>
        <v>242553.2</v>
      </c>
    </row>
    <row r="82" spans="1:6" x14ac:dyDescent="0.2">
      <c r="A82" s="52">
        <v>4.4000000000000004</v>
      </c>
      <c r="B82" s="54" t="s">
        <v>31</v>
      </c>
      <c r="C82" s="31" t="s">
        <v>30</v>
      </c>
      <c r="D82" s="32">
        <v>6</v>
      </c>
      <c r="E82" s="37">
        <v>128896</v>
      </c>
      <c r="F82" s="47">
        <f t="shared" si="11"/>
        <v>773376</v>
      </c>
    </row>
    <row r="83" spans="1:6" x14ac:dyDescent="0.2">
      <c r="A83" s="126">
        <v>5</v>
      </c>
      <c r="B83" s="55" t="s">
        <v>33</v>
      </c>
      <c r="C83" s="31"/>
      <c r="D83" s="32"/>
      <c r="E83" s="37"/>
      <c r="F83" s="47"/>
    </row>
    <row r="84" spans="1:6" x14ac:dyDescent="0.2">
      <c r="A84" s="52">
        <v>5.0999999999999996</v>
      </c>
      <c r="B84" s="54" t="s">
        <v>71</v>
      </c>
      <c r="C84" s="31" t="s">
        <v>15</v>
      </c>
      <c r="D84" s="32">
        <v>127.5</v>
      </c>
      <c r="E84" s="37">
        <v>91051</v>
      </c>
      <c r="F84" s="47">
        <f t="shared" ref="F84:F86" si="12">+E84*D84</f>
        <v>11609002.5</v>
      </c>
    </row>
    <row r="85" spans="1:6" ht="24" x14ac:dyDescent="0.2">
      <c r="A85" s="52">
        <v>5.2</v>
      </c>
      <c r="B85" s="54" t="s">
        <v>35</v>
      </c>
      <c r="C85" s="31" t="s">
        <v>27</v>
      </c>
      <c r="D85" s="32">
        <v>25.2</v>
      </c>
      <c r="E85" s="37">
        <v>58798</v>
      </c>
      <c r="F85" s="47">
        <f t="shared" si="12"/>
        <v>1481709.5999999999</v>
      </c>
    </row>
    <row r="86" spans="1:6" ht="24" x14ac:dyDescent="0.2">
      <c r="A86" s="52">
        <v>5.3</v>
      </c>
      <c r="B86" s="54" t="s">
        <v>72</v>
      </c>
      <c r="C86" s="31" t="s">
        <v>15</v>
      </c>
      <c r="D86" s="32">
        <v>22.5</v>
      </c>
      <c r="E86" s="37">
        <v>231094</v>
      </c>
      <c r="F86" s="47">
        <f t="shared" si="12"/>
        <v>5199615</v>
      </c>
    </row>
    <row r="87" spans="1:6" x14ac:dyDescent="0.2">
      <c r="A87" s="85">
        <v>6</v>
      </c>
      <c r="B87" s="55" t="s">
        <v>53</v>
      </c>
      <c r="C87" s="31"/>
      <c r="D87" s="32"/>
      <c r="E87" s="37"/>
      <c r="F87" s="47"/>
    </row>
    <row r="88" spans="1:6" ht="24" x14ac:dyDescent="0.2">
      <c r="A88" s="29">
        <v>6.1</v>
      </c>
      <c r="B88" s="54" t="s">
        <v>322</v>
      </c>
      <c r="C88" s="31" t="s">
        <v>15</v>
      </c>
      <c r="D88" s="32">
        <v>48</v>
      </c>
      <c r="E88" s="37">
        <v>41884</v>
      </c>
      <c r="F88" s="47">
        <f t="shared" ref="F88:F89" si="13">+E88*D88</f>
        <v>2010432</v>
      </c>
    </row>
    <row r="89" spans="1:6" ht="24" x14ac:dyDescent="0.2">
      <c r="A89" s="29">
        <v>6.2</v>
      </c>
      <c r="B89" s="54" t="s">
        <v>74</v>
      </c>
      <c r="C89" s="31" t="s">
        <v>15</v>
      </c>
      <c r="D89" s="32">
        <v>29.5</v>
      </c>
      <c r="E89" s="37">
        <v>52075</v>
      </c>
      <c r="F89" s="47">
        <f t="shared" si="13"/>
        <v>1536212.5</v>
      </c>
    </row>
    <row r="90" spans="1:6" x14ac:dyDescent="0.2">
      <c r="A90" s="85">
        <v>7</v>
      </c>
      <c r="B90" s="56" t="s">
        <v>37</v>
      </c>
      <c r="C90" s="31"/>
      <c r="D90" s="32"/>
      <c r="E90" s="37"/>
      <c r="F90" s="57"/>
    </row>
    <row r="91" spans="1:6" ht="24" x14ac:dyDescent="0.2">
      <c r="A91" s="52">
        <v>7.1</v>
      </c>
      <c r="B91" s="58" t="s">
        <v>75</v>
      </c>
      <c r="C91" s="59" t="s">
        <v>24</v>
      </c>
      <c r="D91" s="86">
        <v>86.5</v>
      </c>
      <c r="E91" s="77">
        <v>15017</v>
      </c>
      <c r="F91" s="96">
        <f>+D91*E91</f>
        <v>1298970.5</v>
      </c>
    </row>
    <row r="92" spans="1:6" ht="12.75" thickBot="1" x14ac:dyDescent="0.25">
      <c r="A92" s="60"/>
      <c r="B92" s="61" t="s">
        <v>39</v>
      </c>
      <c r="C92" s="62"/>
      <c r="D92" s="63"/>
      <c r="E92" s="64"/>
      <c r="F92" s="65">
        <f>ROUND(SUM(F72:F91),0)</f>
        <v>27159428</v>
      </c>
    </row>
    <row r="93" spans="1:6" x14ac:dyDescent="0.2">
      <c r="A93" s="244" t="s">
        <v>76</v>
      </c>
      <c r="B93" s="245"/>
      <c r="C93" s="245"/>
      <c r="D93" s="245"/>
      <c r="E93" s="245"/>
      <c r="F93" s="246"/>
    </row>
    <row r="94" spans="1:6" x14ac:dyDescent="0.2">
      <c r="A94" s="124">
        <v>1</v>
      </c>
      <c r="B94" s="8" t="s">
        <v>11</v>
      </c>
      <c r="C94" s="8"/>
      <c r="D94" s="9"/>
      <c r="E94" s="9"/>
      <c r="F94" s="10"/>
    </row>
    <row r="95" spans="1:6" x14ac:dyDescent="0.2">
      <c r="A95" s="7">
        <v>1.1000000000000001</v>
      </c>
      <c r="B95" s="16" t="s">
        <v>308</v>
      </c>
      <c r="C95" s="17" t="s">
        <v>15</v>
      </c>
      <c r="D95" s="18">
        <v>161</v>
      </c>
      <c r="E95" s="37">
        <v>11900</v>
      </c>
      <c r="F95" s="15">
        <f t="shared" ref="F95:F96" si="14">+D95*E95</f>
        <v>1915900</v>
      </c>
    </row>
    <row r="96" spans="1:6" x14ac:dyDescent="0.2">
      <c r="A96" s="7">
        <v>1.2</v>
      </c>
      <c r="B96" s="11" t="s">
        <v>46</v>
      </c>
      <c r="C96" s="12" t="s">
        <v>27</v>
      </c>
      <c r="D96" s="79">
        <v>2</v>
      </c>
      <c r="E96" s="80">
        <v>6319</v>
      </c>
      <c r="F96" s="78">
        <f t="shared" si="14"/>
        <v>12638</v>
      </c>
    </row>
    <row r="97" spans="1:6" x14ac:dyDescent="0.2">
      <c r="A97" s="85">
        <v>2</v>
      </c>
      <c r="B97" s="45" t="s">
        <v>25</v>
      </c>
      <c r="C97" s="31"/>
      <c r="D97" s="32"/>
      <c r="E97" s="46"/>
      <c r="F97" s="47"/>
    </row>
    <row r="98" spans="1:6" x14ac:dyDescent="0.2">
      <c r="A98" s="29">
        <v>2.1</v>
      </c>
      <c r="B98" s="48" t="s">
        <v>26</v>
      </c>
      <c r="C98" s="31" t="s">
        <v>27</v>
      </c>
      <c r="D98" s="49">
        <v>1</v>
      </c>
      <c r="E98" s="50">
        <v>1059648</v>
      </c>
      <c r="F98" s="47">
        <f t="shared" ref="F98:F101" si="15">+E98*D98</f>
        <v>1059648</v>
      </c>
    </row>
    <row r="99" spans="1:6" x14ac:dyDescent="0.2">
      <c r="A99" s="29">
        <v>2.2000000000000002</v>
      </c>
      <c r="B99" s="51" t="s">
        <v>28</v>
      </c>
      <c r="C99" s="31" t="s">
        <v>27</v>
      </c>
      <c r="D99" s="49">
        <v>1</v>
      </c>
      <c r="E99" s="50">
        <v>245129</v>
      </c>
      <c r="F99" s="47">
        <f>+E99*D99</f>
        <v>245129</v>
      </c>
    </row>
    <row r="100" spans="1:6" x14ac:dyDescent="0.2">
      <c r="A100" s="52">
        <v>2.2999999999999998</v>
      </c>
      <c r="B100" s="53" t="s">
        <v>29</v>
      </c>
      <c r="C100" s="31" t="s">
        <v>30</v>
      </c>
      <c r="D100" s="32">
        <v>4</v>
      </c>
      <c r="E100" s="37">
        <v>60638.3</v>
      </c>
      <c r="F100" s="47">
        <f t="shared" si="15"/>
        <v>242553.2</v>
      </c>
    </row>
    <row r="101" spans="1:6" x14ac:dyDescent="0.2">
      <c r="A101" s="52">
        <v>2.4</v>
      </c>
      <c r="B101" s="54" t="s">
        <v>31</v>
      </c>
      <c r="C101" s="31" t="s">
        <v>30</v>
      </c>
      <c r="D101" s="32">
        <v>4</v>
      </c>
      <c r="E101" s="37">
        <v>128896</v>
      </c>
      <c r="F101" s="47">
        <f t="shared" si="15"/>
        <v>515584</v>
      </c>
    </row>
    <row r="102" spans="1:6" x14ac:dyDescent="0.2">
      <c r="A102" s="126">
        <v>3</v>
      </c>
      <c r="B102" s="55" t="s">
        <v>33</v>
      </c>
      <c r="C102" s="31"/>
      <c r="D102" s="32"/>
      <c r="E102" s="37"/>
      <c r="F102" s="47"/>
    </row>
    <row r="103" spans="1:6" x14ac:dyDescent="0.2">
      <c r="A103" s="52">
        <v>3.1</v>
      </c>
      <c r="B103" s="54" t="s">
        <v>71</v>
      </c>
      <c r="C103" s="31" t="s">
        <v>15</v>
      </c>
      <c r="D103" s="32">
        <v>161</v>
      </c>
      <c r="E103" s="37">
        <v>91051</v>
      </c>
      <c r="F103" s="47">
        <f t="shared" ref="F103:F104" si="16">+E103*D103</f>
        <v>14659211</v>
      </c>
    </row>
    <row r="104" spans="1:6" ht="24" x14ac:dyDescent="0.2">
      <c r="A104" s="52">
        <v>3.2</v>
      </c>
      <c r="B104" s="54" t="s">
        <v>72</v>
      </c>
      <c r="C104" s="31" t="s">
        <v>15</v>
      </c>
      <c r="D104" s="32">
        <v>8.1999999999999993</v>
      </c>
      <c r="E104" s="37">
        <v>231094</v>
      </c>
      <c r="F104" s="47">
        <f t="shared" si="16"/>
        <v>1894970.7999999998</v>
      </c>
    </row>
    <row r="105" spans="1:6" x14ac:dyDescent="0.2">
      <c r="A105" s="85">
        <v>4</v>
      </c>
      <c r="B105" s="56" t="s">
        <v>37</v>
      </c>
      <c r="C105" s="31"/>
      <c r="D105" s="32"/>
      <c r="E105" s="37"/>
      <c r="F105" s="57"/>
    </row>
    <row r="106" spans="1:6" ht="24" x14ac:dyDescent="0.2">
      <c r="A106" s="52">
        <v>4.0999999999999996</v>
      </c>
      <c r="B106" s="58" t="s">
        <v>75</v>
      </c>
      <c r="C106" s="59" t="s">
        <v>24</v>
      </c>
      <c r="D106" s="86">
        <v>43.341556270132585</v>
      </c>
      <c r="E106" s="77">
        <v>15017</v>
      </c>
      <c r="F106" s="96">
        <f>+D106*E106</f>
        <v>650860.15050858108</v>
      </c>
    </row>
    <row r="107" spans="1:6" ht="12.75" thickBot="1" x14ac:dyDescent="0.25">
      <c r="A107" s="127"/>
      <c r="B107" s="128" t="s">
        <v>39</v>
      </c>
      <c r="C107" s="129"/>
      <c r="D107" s="130"/>
      <c r="E107" s="131"/>
      <c r="F107" s="132">
        <f>ROUND(SUM(F95:F106),0)</f>
        <v>21196494</v>
      </c>
    </row>
    <row r="108" spans="1:6" x14ac:dyDescent="0.2">
      <c r="A108" s="133"/>
      <c r="B108" s="134" t="s">
        <v>39</v>
      </c>
      <c r="C108" s="135"/>
      <c r="D108" s="136"/>
      <c r="E108" s="137"/>
      <c r="F108" s="138">
        <f>+F32+F66+F92+F107</f>
        <v>83586930</v>
      </c>
    </row>
    <row r="109" spans="1:6" x14ac:dyDescent="0.2">
      <c r="A109" s="112"/>
      <c r="B109" s="113" t="s">
        <v>79</v>
      </c>
      <c r="C109" s="114"/>
      <c r="D109" s="139"/>
      <c r="E109" s="140"/>
      <c r="F109" s="141">
        <f>ROUND((+F108*0.3),0)</f>
        <v>25076079</v>
      </c>
    </row>
    <row r="110" spans="1:6" x14ac:dyDescent="0.2">
      <c r="A110" s="112"/>
      <c r="B110" s="113" t="s">
        <v>67</v>
      </c>
      <c r="C110" s="114"/>
      <c r="D110" s="139"/>
      <c r="E110" s="140"/>
      <c r="F110" s="117">
        <f>+F69</f>
        <v>4989030</v>
      </c>
    </row>
    <row r="111" spans="1:6" x14ac:dyDescent="0.2">
      <c r="A111" s="112"/>
      <c r="B111" s="113" t="s">
        <v>80</v>
      </c>
      <c r="C111" s="114"/>
      <c r="D111" s="139"/>
      <c r="E111" s="140"/>
      <c r="F111" s="117">
        <f>ROUND((F110*16%),0)</f>
        <v>798245</v>
      </c>
    </row>
    <row r="112" spans="1:6" ht="44.25" customHeight="1" thickBot="1" x14ac:dyDescent="0.25">
      <c r="A112" s="236" t="s">
        <v>81</v>
      </c>
      <c r="B112" s="237"/>
      <c r="C112" s="237"/>
      <c r="D112" s="237"/>
      <c r="E112" s="237"/>
      <c r="F112" s="142">
        <f>SUM(F108:F111)</f>
        <v>114450284</v>
      </c>
    </row>
    <row r="113" spans="1:6" x14ac:dyDescent="0.2">
      <c r="A113" s="247" t="s">
        <v>82</v>
      </c>
      <c r="B113" s="248"/>
      <c r="C113" s="248"/>
      <c r="D113" s="248"/>
      <c r="E113" s="248"/>
      <c r="F113" s="249"/>
    </row>
    <row r="114" spans="1:6" x14ac:dyDescent="0.2">
      <c r="A114" s="143">
        <v>1</v>
      </c>
      <c r="B114" s="144" t="s">
        <v>83</v>
      </c>
      <c r="C114" s="145"/>
      <c r="D114" s="145"/>
      <c r="E114" s="145"/>
      <c r="F114" s="146"/>
    </row>
    <row r="115" spans="1:6" ht="24" x14ac:dyDescent="0.2">
      <c r="A115" s="143">
        <v>1.1000000000000001</v>
      </c>
      <c r="B115" s="147" t="s">
        <v>307</v>
      </c>
      <c r="C115" s="145" t="s">
        <v>85</v>
      </c>
      <c r="D115" s="32">
        <v>40</v>
      </c>
      <c r="E115" s="37">
        <v>6608</v>
      </c>
      <c r="F115" s="47">
        <f>+D115*E115</f>
        <v>264320</v>
      </c>
    </row>
    <row r="116" spans="1:6" ht="24" x14ac:dyDescent="0.2">
      <c r="A116" s="143">
        <v>1.2</v>
      </c>
      <c r="B116" s="147" t="s">
        <v>86</v>
      </c>
      <c r="C116" s="145" t="s">
        <v>85</v>
      </c>
      <c r="D116" s="32">
        <v>87</v>
      </c>
      <c r="E116" s="37">
        <v>12855</v>
      </c>
      <c r="F116" s="47">
        <f t="shared" ref="F116:F170" si="17">+D116*E116</f>
        <v>1118385</v>
      </c>
    </row>
    <row r="117" spans="1:6" ht="24" x14ac:dyDescent="0.2">
      <c r="A117" s="143">
        <v>1.3</v>
      </c>
      <c r="B117" s="147" t="s">
        <v>211</v>
      </c>
      <c r="C117" s="145" t="s">
        <v>85</v>
      </c>
      <c r="D117" s="32">
        <v>29</v>
      </c>
      <c r="E117" s="37">
        <v>7558</v>
      </c>
      <c r="F117" s="47">
        <f t="shared" si="17"/>
        <v>219182</v>
      </c>
    </row>
    <row r="118" spans="1:6" x14ac:dyDescent="0.2">
      <c r="A118" s="143">
        <v>1.4</v>
      </c>
      <c r="B118" s="145" t="s">
        <v>88</v>
      </c>
      <c r="C118" s="145" t="s">
        <v>89</v>
      </c>
      <c r="D118" s="32">
        <v>3.2</v>
      </c>
      <c r="E118" s="37">
        <v>34000</v>
      </c>
      <c r="F118" s="47">
        <f t="shared" si="17"/>
        <v>108800</v>
      </c>
    </row>
    <row r="119" spans="1:6" x14ac:dyDescent="0.2">
      <c r="A119" s="143">
        <v>1.5</v>
      </c>
      <c r="B119" s="145" t="s">
        <v>90</v>
      </c>
      <c r="C119" s="145" t="s">
        <v>85</v>
      </c>
      <c r="D119" s="32">
        <v>12</v>
      </c>
      <c r="E119" s="37">
        <v>46140</v>
      </c>
      <c r="F119" s="47">
        <f t="shared" si="17"/>
        <v>553680</v>
      </c>
    </row>
    <row r="120" spans="1:6" x14ac:dyDescent="0.2">
      <c r="A120" s="143">
        <v>1.6</v>
      </c>
      <c r="B120" s="145" t="s">
        <v>91</v>
      </c>
      <c r="C120" s="145" t="s">
        <v>92</v>
      </c>
      <c r="D120" s="32">
        <v>2</v>
      </c>
      <c r="E120" s="37">
        <v>20400</v>
      </c>
      <c r="F120" s="47">
        <f t="shared" si="17"/>
        <v>40800</v>
      </c>
    </row>
    <row r="121" spans="1:6" x14ac:dyDescent="0.2">
      <c r="A121" s="143">
        <v>1.7</v>
      </c>
      <c r="B121" s="145" t="s">
        <v>93</v>
      </c>
      <c r="C121" s="145" t="s">
        <v>85</v>
      </c>
      <c r="D121" s="32">
        <v>100</v>
      </c>
      <c r="E121" s="37">
        <v>12440</v>
      </c>
      <c r="F121" s="47">
        <f t="shared" si="17"/>
        <v>1244000</v>
      </c>
    </row>
    <row r="122" spans="1:6" x14ac:dyDescent="0.2">
      <c r="A122" s="143">
        <v>1.8</v>
      </c>
      <c r="B122" s="145" t="s">
        <v>94</v>
      </c>
      <c r="C122" s="145" t="s">
        <v>85</v>
      </c>
      <c r="D122" s="32">
        <v>25.902339326311836</v>
      </c>
      <c r="E122" s="37">
        <v>7370</v>
      </c>
      <c r="F122" s="47">
        <f t="shared" si="17"/>
        <v>190900.24083491822</v>
      </c>
    </row>
    <row r="123" spans="1:6" x14ac:dyDescent="0.2">
      <c r="A123" s="143">
        <v>1.9</v>
      </c>
      <c r="B123" s="145" t="s">
        <v>95</v>
      </c>
      <c r="C123" s="145" t="s">
        <v>92</v>
      </c>
      <c r="D123" s="32">
        <v>6</v>
      </c>
      <c r="E123" s="37">
        <v>6319</v>
      </c>
      <c r="F123" s="47">
        <f t="shared" si="17"/>
        <v>37914</v>
      </c>
    </row>
    <row r="124" spans="1:6" x14ac:dyDescent="0.2">
      <c r="A124" s="143">
        <v>2</v>
      </c>
      <c r="B124" s="144" t="s">
        <v>96</v>
      </c>
      <c r="C124" s="145"/>
      <c r="D124" s="145"/>
      <c r="E124" s="53"/>
      <c r="F124" s="146"/>
    </row>
    <row r="125" spans="1:6" x14ac:dyDescent="0.2">
      <c r="A125" s="143">
        <v>2.1</v>
      </c>
      <c r="B125" s="145" t="s">
        <v>315</v>
      </c>
      <c r="C125" s="145" t="s">
        <v>89</v>
      </c>
      <c r="D125" s="32">
        <v>38</v>
      </c>
      <c r="E125" s="37">
        <v>46590</v>
      </c>
      <c r="F125" s="47">
        <f t="shared" si="17"/>
        <v>1770420</v>
      </c>
    </row>
    <row r="126" spans="1:6" x14ac:dyDescent="0.2">
      <c r="A126" s="143">
        <v>3</v>
      </c>
      <c r="B126" s="144" t="s">
        <v>98</v>
      </c>
      <c r="C126" s="145"/>
      <c r="D126" s="32"/>
      <c r="E126" s="37"/>
      <c r="F126" s="47"/>
    </row>
    <row r="127" spans="1:6" x14ac:dyDescent="0.2">
      <c r="A127" s="143">
        <v>3.1</v>
      </c>
      <c r="B127" s="145" t="s">
        <v>99</v>
      </c>
      <c r="C127" s="145" t="s">
        <v>89</v>
      </c>
      <c r="D127" s="32">
        <v>0.4</v>
      </c>
      <c r="E127" s="37">
        <v>331600</v>
      </c>
      <c r="F127" s="47">
        <f t="shared" si="17"/>
        <v>132640</v>
      </c>
    </row>
    <row r="128" spans="1:6" x14ac:dyDescent="0.2">
      <c r="A128" s="143">
        <v>3.2</v>
      </c>
      <c r="B128" s="145" t="s">
        <v>100</v>
      </c>
      <c r="C128" s="145" t="s">
        <v>89</v>
      </c>
      <c r="D128" s="32">
        <v>1.5</v>
      </c>
      <c r="E128" s="37">
        <v>488800</v>
      </c>
      <c r="F128" s="47">
        <f>+D128*E128</f>
        <v>733200</v>
      </c>
    </row>
    <row r="129" spans="1:6" x14ac:dyDescent="0.2">
      <c r="A129" s="143">
        <v>3.3</v>
      </c>
      <c r="B129" s="145" t="s">
        <v>101</v>
      </c>
      <c r="C129" s="145" t="s">
        <v>102</v>
      </c>
      <c r="D129" s="32">
        <v>54</v>
      </c>
      <c r="E129" s="37">
        <v>84500</v>
      </c>
      <c r="F129" s="47">
        <f t="shared" si="17"/>
        <v>4563000</v>
      </c>
    </row>
    <row r="130" spans="1:6" x14ac:dyDescent="0.2">
      <c r="A130" s="143">
        <v>3.4</v>
      </c>
      <c r="B130" s="145" t="s">
        <v>103</v>
      </c>
      <c r="C130" s="145" t="s">
        <v>102</v>
      </c>
      <c r="D130" s="32">
        <v>40</v>
      </c>
      <c r="E130" s="37">
        <v>97100</v>
      </c>
      <c r="F130" s="47">
        <f t="shared" si="17"/>
        <v>3884000</v>
      </c>
    </row>
    <row r="131" spans="1:6" x14ac:dyDescent="0.2">
      <c r="A131" s="143">
        <v>3.5</v>
      </c>
      <c r="B131" s="145" t="s">
        <v>104</v>
      </c>
      <c r="C131" s="145" t="s">
        <v>102</v>
      </c>
      <c r="D131" s="32">
        <v>4</v>
      </c>
      <c r="E131" s="37">
        <v>113182</v>
      </c>
      <c r="F131" s="47">
        <f t="shared" si="17"/>
        <v>452728</v>
      </c>
    </row>
    <row r="132" spans="1:6" x14ac:dyDescent="0.2">
      <c r="A132" s="143">
        <v>4</v>
      </c>
      <c r="B132" s="144" t="s">
        <v>105</v>
      </c>
      <c r="C132" s="145"/>
      <c r="D132" s="32"/>
      <c r="E132" s="37"/>
      <c r="F132" s="47"/>
    </row>
    <row r="133" spans="1:6" x14ac:dyDescent="0.2">
      <c r="A133" s="143">
        <v>4.0999999999999996</v>
      </c>
      <c r="B133" s="145" t="s">
        <v>106</v>
      </c>
      <c r="C133" s="145" t="s">
        <v>102</v>
      </c>
      <c r="D133" s="32">
        <v>2</v>
      </c>
      <c r="E133" s="37">
        <v>77790</v>
      </c>
      <c r="F133" s="47">
        <f t="shared" si="17"/>
        <v>155580</v>
      </c>
    </row>
    <row r="134" spans="1:6" x14ac:dyDescent="0.2">
      <c r="A134" s="143">
        <v>4.2</v>
      </c>
      <c r="B134" s="145" t="s">
        <v>54</v>
      </c>
      <c r="C134" s="145" t="s">
        <v>85</v>
      </c>
      <c r="D134" s="32">
        <v>100</v>
      </c>
      <c r="E134" s="37">
        <v>32969</v>
      </c>
      <c r="F134" s="47">
        <f t="shared" si="17"/>
        <v>3296900</v>
      </c>
    </row>
    <row r="135" spans="1:6" x14ac:dyDescent="0.2">
      <c r="A135" s="143">
        <v>5</v>
      </c>
      <c r="B135" s="144" t="s">
        <v>108</v>
      </c>
      <c r="C135" s="145"/>
      <c r="D135" s="32"/>
      <c r="E135" s="37"/>
      <c r="F135" s="47"/>
    </row>
    <row r="136" spans="1:6" x14ac:dyDescent="0.2">
      <c r="A136" s="143">
        <v>5.0999999999999996</v>
      </c>
      <c r="B136" s="145" t="s">
        <v>109</v>
      </c>
      <c r="C136" s="145" t="s">
        <v>85</v>
      </c>
      <c r="D136" s="32">
        <v>20</v>
      </c>
      <c r="E136" s="37">
        <v>32200</v>
      </c>
      <c r="F136" s="47">
        <f t="shared" si="17"/>
        <v>644000</v>
      </c>
    </row>
    <row r="137" spans="1:6" x14ac:dyDescent="0.2">
      <c r="A137" s="143">
        <v>6</v>
      </c>
      <c r="B137" s="144" t="s">
        <v>110</v>
      </c>
      <c r="C137" s="145"/>
      <c r="D137" s="32"/>
      <c r="E137" s="37"/>
      <c r="F137" s="47"/>
    </row>
    <row r="138" spans="1:6" x14ac:dyDescent="0.2">
      <c r="A138" s="143">
        <v>6.01</v>
      </c>
      <c r="B138" s="145" t="s">
        <v>111</v>
      </c>
      <c r="C138" s="145" t="s">
        <v>92</v>
      </c>
      <c r="D138" s="32">
        <v>4</v>
      </c>
      <c r="E138" s="37">
        <v>478000</v>
      </c>
      <c r="F138" s="47">
        <f t="shared" si="17"/>
        <v>1912000</v>
      </c>
    </row>
    <row r="139" spans="1:6" x14ac:dyDescent="0.2">
      <c r="A139" s="143">
        <v>6.02</v>
      </c>
      <c r="B139" s="145" t="s">
        <v>324</v>
      </c>
      <c r="C139" s="145" t="s">
        <v>102</v>
      </c>
      <c r="D139" s="32">
        <v>24</v>
      </c>
      <c r="E139" s="37">
        <v>19566</v>
      </c>
      <c r="F139" s="47">
        <f t="shared" si="17"/>
        <v>469584</v>
      </c>
    </row>
    <row r="140" spans="1:6" x14ac:dyDescent="0.2">
      <c r="A140" s="143">
        <v>6.03</v>
      </c>
      <c r="B140" s="145" t="s">
        <v>325</v>
      </c>
      <c r="C140" s="145" t="s">
        <v>102</v>
      </c>
      <c r="D140" s="32">
        <v>6</v>
      </c>
      <c r="E140" s="37">
        <v>15900</v>
      </c>
      <c r="F140" s="47">
        <f>+D140*E140</f>
        <v>95400</v>
      </c>
    </row>
    <row r="141" spans="1:6" x14ac:dyDescent="0.2">
      <c r="A141" s="143">
        <v>6.04</v>
      </c>
      <c r="B141" s="145" t="s">
        <v>114</v>
      </c>
      <c r="C141" s="145" t="s">
        <v>102</v>
      </c>
      <c r="D141" s="32">
        <v>8</v>
      </c>
      <c r="E141" s="37">
        <v>10796</v>
      </c>
      <c r="F141" s="47">
        <f t="shared" si="17"/>
        <v>86368</v>
      </c>
    </row>
    <row r="142" spans="1:6" x14ac:dyDescent="0.2">
      <c r="A142" s="143">
        <v>6.05</v>
      </c>
      <c r="B142" s="145" t="s">
        <v>115</v>
      </c>
      <c r="C142" s="145" t="s">
        <v>92</v>
      </c>
      <c r="D142" s="32">
        <v>3</v>
      </c>
      <c r="E142" s="37">
        <v>32300</v>
      </c>
      <c r="F142" s="47">
        <f t="shared" si="17"/>
        <v>96900</v>
      </c>
    </row>
    <row r="143" spans="1:6" x14ac:dyDescent="0.2">
      <c r="A143" s="143">
        <v>6.06</v>
      </c>
      <c r="B143" s="145" t="s">
        <v>116</v>
      </c>
      <c r="C143" s="145" t="s">
        <v>102</v>
      </c>
      <c r="D143" s="32">
        <v>3.5</v>
      </c>
      <c r="E143" s="37">
        <v>10700</v>
      </c>
      <c r="F143" s="47">
        <f t="shared" si="17"/>
        <v>37450</v>
      </c>
    </row>
    <row r="144" spans="1:6" x14ac:dyDescent="0.2">
      <c r="A144" s="143">
        <v>6.07</v>
      </c>
      <c r="B144" s="145" t="s">
        <v>117</v>
      </c>
      <c r="C144" s="145" t="s">
        <v>92</v>
      </c>
      <c r="D144" s="32">
        <v>2</v>
      </c>
      <c r="E144" s="37">
        <v>225000</v>
      </c>
      <c r="F144" s="47">
        <f t="shared" si="17"/>
        <v>450000</v>
      </c>
    </row>
    <row r="145" spans="1:6" x14ac:dyDescent="0.2">
      <c r="A145" s="143">
        <v>6.08</v>
      </c>
      <c r="B145" s="145" t="s">
        <v>316</v>
      </c>
      <c r="C145" s="145" t="s">
        <v>92</v>
      </c>
      <c r="D145" s="32">
        <v>2</v>
      </c>
      <c r="E145" s="37">
        <v>279000</v>
      </c>
      <c r="F145" s="47">
        <f t="shared" si="17"/>
        <v>558000</v>
      </c>
    </row>
    <row r="146" spans="1:6" x14ac:dyDescent="0.2">
      <c r="A146" s="143">
        <v>6.09</v>
      </c>
      <c r="B146" s="145" t="s">
        <v>119</v>
      </c>
      <c r="C146" s="145" t="s">
        <v>92</v>
      </c>
      <c r="D146" s="32">
        <v>1</v>
      </c>
      <c r="E146" s="37">
        <v>145000</v>
      </c>
      <c r="F146" s="47">
        <f t="shared" si="17"/>
        <v>145000</v>
      </c>
    </row>
    <row r="147" spans="1:6" x14ac:dyDescent="0.2">
      <c r="A147" s="143">
        <v>6.1</v>
      </c>
      <c r="B147" s="145" t="s">
        <v>120</v>
      </c>
      <c r="C147" s="145" t="s">
        <v>92</v>
      </c>
      <c r="D147" s="32">
        <v>2</v>
      </c>
      <c r="E147" s="37">
        <v>55500</v>
      </c>
      <c r="F147" s="47">
        <f t="shared" si="17"/>
        <v>111000</v>
      </c>
    </row>
    <row r="148" spans="1:6" x14ac:dyDescent="0.2">
      <c r="A148" s="143">
        <v>6.11</v>
      </c>
      <c r="B148" s="145" t="s">
        <v>306</v>
      </c>
      <c r="C148" s="145" t="s">
        <v>92</v>
      </c>
      <c r="D148" s="32">
        <v>2</v>
      </c>
      <c r="E148" s="37">
        <v>91700</v>
      </c>
      <c r="F148" s="47">
        <f t="shared" si="17"/>
        <v>183400</v>
      </c>
    </row>
    <row r="149" spans="1:6" x14ac:dyDescent="0.2">
      <c r="A149" s="143">
        <v>6.12</v>
      </c>
      <c r="B149" s="145" t="s">
        <v>122</v>
      </c>
      <c r="C149" s="145" t="s">
        <v>102</v>
      </c>
      <c r="D149" s="32">
        <v>30</v>
      </c>
      <c r="E149" s="37">
        <v>3000</v>
      </c>
      <c r="F149" s="47">
        <f>+D149*E149</f>
        <v>90000</v>
      </c>
    </row>
    <row r="150" spans="1:6" x14ac:dyDescent="0.2">
      <c r="A150" s="143">
        <v>6.13</v>
      </c>
      <c r="B150" s="145" t="s">
        <v>123</v>
      </c>
      <c r="C150" s="145" t="s">
        <v>102</v>
      </c>
      <c r="D150" s="32">
        <v>12</v>
      </c>
      <c r="E150" s="37">
        <v>3250</v>
      </c>
      <c r="F150" s="47">
        <f t="shared" si="17"/>
        <v>39000</v>
      </c>
    </row>
    <row r="151" spans="1:6" x14ac:dyDescent="0.2">
      <c r="A151" s="143">
        <v>7</v>
      </c>
      <c r="B151" s="144" t="s">
        <v>21</v>
      </c>
      <c r="C151" s="145"/>
      <c r="D151" s="32"/>
      <c r="E151" s="37"/>
      <c r="F151" s="47"/>
    </row>
    <row r="152" spans="1:6" x14ac:dyDescent="0.2">
      <c r="A152" s="143">
        <v>7.1</v>
      </c>
      <c r="B152" s="145" t="s">
        <v>124</v>
      </c>
      <c r="C152" s="145" t="s">
        <v>85</v>
      </c>
      <c r="D152" s="32">
        <v>87</v>
      </c>
      <c r="E152" s="37">
        <v>38900</v>
      </c>
      <c r="F152" s="47">
        <f t="shared" si="17"/>
        <v>3384300</v>
      </c>
    </row>
    <row r="153" spans="1:6" x14ac:dyDescent="0.2">
      <c r="A153" s="143">
        <v>7.2</v>
      </c>
      <c r="B153" s="145" t="s">
        <v>125</v>
      </c>
      <c r="C153" s="145" t="s">
        <v>85</v>
      </c>
      <c r="D153" s="32">
        <v>87</v>
      </c>
      <c r="E153" s="37">
        <v>24475</v>
      </c>
      <c r="F153" s="47">
        <f t="shared" si="17"/>
        <v>2129325</v>
      </c>
    </row>
    <row r="154" spans="1:6" x14ac:dyDescent="0.2">
      <c r="A154" s="143">
        <v>7.3</v>
      </c>
      <c r="B154" s="145" t="s">
        <v>126</v>
      </c>
      <c r="C154" s="145" t="s">
        <v>85</v>
      </c>
      <c r="D154" s="32">
        <v>80</v>
      </c>
      <c r="E154" s="37">
        <v>65800</v>
      </c>
      <c r="F154" s="47">
        <f t="shared" si="17"/>
        <v>5264000</v>
      </c>
    </row>
    <row r="155" spans="1:6" x14ac:dyDescent="0.2">
      <c r="A155" s="143">
        <v>8</v>
      </c>
      <c r="B155" s="144" t="s">
        <v>33</v>
      </c>
      <c r="C155" s="145"/>
      <c r="D155" s="32"/>
      <c r="E155" s="37"/>
      <c r="F155" s="47"/>
    </row>
    <row r="156" spans="1:6" ht="24" x14ac:dyDescent="0.2">
      <c r="A156" s="143">
        <v>8.1</v>
      </c>
      <c r="B156" s="147" t="s">
        <v>127</v>
      </c>
      <c r="C156" s="145" t="s">
        <v>92</v>
      </c>
      <c r="D156" s="32">
        <v>4</v>
      </c>
      <c r="E156" s="37">
        <v>371000</v>
      </c>
      <c r="F156" s="47">
        <f t="shared" si="17"/>
        <v>1484000</v>
      </c>
    </row>
    <row r="157" spans="1:6" x14ac:dyDescent="0.2">
      <c r="A157" s="143">
        <v>8.1999999999999993</v>
      </c>
      <c r="B157" s="145" t="s">
        <v>52</v>
      </c>
      <c r="C157" s="145" t="s">
        <v>85</v>
      </c>
      <c r="D157" s="32">
        <v>2</v>
      </c>
      <c r="E157" s="37">
        <v>232896</v>
      </c>
      <c r="F157" s="47">
        <f t="shared" si="17"/>
        <v>465792</v>
      </c>
    </row>
    <row r="158" spans="1:6" ht="24" x14ac:dyDescent="0.2">
      <c r="A158" s="143">
        <v>8.3000000000000007</v>
      </c>
      <c r="B158" s="147" t="s">
        <v>128</v>
      </c>
      <c r="C158" s="145" t="s">
        <v>85</v>
      </c>
      <c r="D158" s="32">
        <v>6</v>
      </c>
      <c r="E158" s="37">
        <v>242000</v>
      </c>
      <c r="F158" s="47">
        <f>+D158*E158</f>
        <v>1452000</v>
      </c>
    </row>
    <row r="159" spans="1:6" x14ac:dyDescent="0.2">
      <c r="A159" s="143">
        <v>9</v>
      </c>
      <c r="B159" s="144" t="s">
        <v>19</v>
      </c>
      <c r="C159" s="145"/>
      <c r="D159" s="32"/>
      <c r="E159" s="37"/>
      <c r="F159" s="47"/>
    </row>
    <row r="160" spans="1:6" x14ac:dyDescent="0.2">
      <c r="A160" s="143">
        <v>9.1</v>
      </c>
      <c r="B160" s="145" t="s">
        <v>20</v>
      </c>
      <c r="C160" s="145" t="s">
        <v>85</v>
      </c>
      <c r="D160" s="32">
        <v>63.749303201506592</v>
      </c>
      <c r="E160" s="37">
        <v>17870</v>
      </c>
      <c r="F160" s="47">
        <f t="shared" si="17"/>
        <v>1139200.0482109229</v>
      </c>
    </row>
    <row r="161" spans="1:7" x14ac:dyDescent="0.2">
      <c r="A161" s="143">
        <v>10</v>
      </c>
      <c r="B161" s="144" t="s">
        <v>129</v>
      </c>
      <c r="C161" s="145"/>
      <c r="D161" s="32"/>
      <c r="E161" s="37"/>
      <c r="F161" s="47"/>
    </row>
    <row r="162" spans="1:7" x14ac:dyDescent="0.2">
      <c r="A162" s="143">
        <v>10.1</v>
      </c>
      <c r="B162" s="145" t="s">
        <v>130</v>
      </c>
      <c r="C162" s="145" t="s">
        <v>85</v>
      </c>
      <c r="D162" s="32">
        <v>28</v>
      </c>
      <c r="E162" s="37">
        <v>45000</v>
      </c>
      <c r="F162" s="47">
        <f t="shared" si="17"/>
        <v>1260000</v>
      </c>
    </row>
    <row r="163" spans="1:7" x14ac:dyDescent="0.2">
      <c r="A163" s="143">
        <v>10.199999999999999</v>
      </c>
      <c r="B163" s="145" t="s">
        <v>131</v>
      </c>
      <c r="C163" s="145" t="s">
        <v>85</v>
      </c>
      <c r="D163" s="32">
        <v>8</v>
      </c>
      <c r="E163" s="37">
        <v>41444</v>
      </c>
      <c r="F163" s="47">
        <f t="shared" si="17"/>
        <v>331552</v>
      </c>
    </row>
    <row r="164" spans="1:7" x14ac:dyDescent="0.2">
      <c r="A164" s="143">
        <v>11</v>
      </c>
      <c r="B164" s="144" t="s">
        <v>132</v>
      </c>
      <c r="C164" s="145"/>
      <c r="D164" s="32"/>
      <c r="E164" s="37"/>
      <c r="F164" s="47"/>
    </row>
    <row r="165" spans="1:7" x14ac:dyDescent="0.2">
      <c r="A165" s="143">
        <v>11.1</v>
      </c>
      <c r="B165" s="145" t="s">
        <v>133</v>
      </c>
      <c r="C165" s="145" t="s">
        <v>85</v>
      </c>
      <c r="D165" s="32">
        <v>90</v>
      </c>
      <c r="E165" s="37">
        <v>10670</v>
      </c>
      <c r="F165" s="47">
        <f t="shared" si="17"/>
        <v>960300</v>
      </c>
    </row>
    <row r="166" spans="1:7" x14ac:dyDescent="0.2">
      <c r="A166" s="143">
        <v>11.2</v>
      </c>
      <c r="B166" s="145" t="s">
        <v>38</v>
      </c>
      <c r="C166" s="145" t="s">
        <v>85</v>
      </c>
      <c r="D166" s="32">
        <v>31</v>
      </c>
      <c r="E166" s="37">
        <v>11170</v>
      </c>
      <c r="F166" s="47">
        <f t="shared" si="17"/>
        <v>346270</v>
      </c>
    </row>
    <row r="167" spans="1:7" x14ac:dyDescent="0.2">
      <c r="A167" s="143">
        <v>11.3</v>
      </c>
      <c r="B167" s="145" t="s">
        <v>57</v>
      </c>
      <c r="C167" s="145" t="s">
        <v>85</v>
      </c>
      <c r="D167" s="32">
        <v>59</v>
      </c>
      <c r="E167" s="37">
        <v>8900</v>
      </c>
      <c r="F167" s="47">
        <f t="shared" si="17"/>
        <v>525100</v>
      </c>
    </row>
    <row r="168" spans="1:7" x14ac:dyDescent="0.2">
      <c r="A168" s="143">
        <v>11.4</v>
      </c>
      <c r="B168" s="145" t="s">
        <v>134</v>
      </c>
      <c r="C168" s="145" t="s">
        <v>85</v>
      </c>
      <c r="D168" s="32">
        <v>86.282272130763431</v>
      </c>
      <c r="E168" s="37">
        <v>51000</v>
      </c>
      <c r="F168" s="47">
        <f t="shared" si="17"/>
        <v>4400395.878668935</v>
      </c>
    </row>
    <row r="169" spans="1:7" x14ac:dyDescent="0.2">
      <c r="A169" s="143">
        <v>12</v>
      </c>
      <c r="B169" s="144" t="s">
        <v>135</v>
      </c>
      <c r="C169" s="145"/>
      <c r="D169" s="32"/>
      <c r="E169" s="37"/>
      <c r="F169" s="47"/>
    </row>
    <row r="170" spans="1:7" x14ac:dyDescent="0.2">
      <c r="A170" s="143">
        <v>12.1</v>
      </c>
      <c r="B170" s="145" t="s">
        <v>136</v>
      </c>
      <c r="C170" s="145" t="s">
        <v>85</v>
      </c>
      <c r="D170" s="32">
        <v>1</v>
      </c>
      <c r="E170" s="37">
        <v>70300</v>
      </c>
      <c r="F170" s="47">
        <f t="shared" si="17"/>
        <v>70300</v>
      </c>
    </row>
    <row r="171" spans="1:7" x14ac:dyDescent="0.2">
      <c r="A171" s="143">
        <v>13</v>
      </c>
      <c r="B171" s="144" t="s">
        <v>137</v>
      </c>
      <c r="C171" s="145"/>
      <c r="D171" s="32"/>
      <c r="E171" s="37"/>
      <c r="F171" s="47"/>
    </row>
    <row r="172" spans="1:7" ht="24" x14ac:dyDescent="0.2">
      <c r="A172" s="143">
        <v>13.1</v>
      </c>
      <c r="B172" s="147" t="s">
        <v>138</v>
      </c>
      <c r="C172" s="145" t="s">
        <v>102</v>
      </c>
      <c r="D172" s="32">
        <v>413.02814019594507</v>
      </c>
      <c r="E172" s="37">
        <v>17500</v>
      </c>
      <c r="F172" s="47">
        <f>+D172*E172</f>
        <v>7227992.4534290386</v>
      </c>
    </row>
    <row r="173" spans="1:7" ht="24" x14ac:dyDescent="0.2">
      <c r="A173" s="143">
        <v>13.2</v>
      </c>
      <c r="B173" s="147" t="s">
        <v>139</v>
      </c>
      <c r="C173" s="145" t="s">
        <v>27</v>
      </c>
      <c r="D173" s="145">
        <v>24</v>
      </c>
      <c r="E173" s="37">
        <v>30000</v>
      </c>
      <c r="F173" s="47">
        <f>+D173*E173</f>
        <v>720000</v>
      </c>
    </row>
    <row r="174" spans="1:7" ht="24" x14ac:dyDescent="0.2">
      <c r="A174" s="143">
        <v>13.3</v>
      </c>
      <c r="B174" s="147" t="s">
        <v>140</v>
      </c>
      <c r="C174" s="145" t="s">
        <v>27</v>
      </c>
      <c r="D174" s="145">
        <v>2</v>
      </c>
      <c r="E174" s="37">
        <v>87000</v>
      </c>
      <c r="F174" s="47">
        <f>+D174*E174</f>
        <v>174000</v>
      </c>
    </row>
    <row r="175" spans="1:7" ht="24" x14ac:dyDescent="0.2">
      <c r="A175" s="143">
        <v>13.4</v>
      </c>
      <c r="B175" s="147" t="s">
        <v>141</v>
      </c>
      <c r="C175" s="145" t="s">
        <v>27</v>
      </c>
      <c r="D175" s="145">
        <v>1</v>
      </c>
      <c r="E175" s="37">
        <v>870000</v>
      </c>
      <c r="F175" s="47">
        <f>+D175*E175</f>
        <v>870000</v>
      </c>
    </row>
    <row r="176" spans="1:7" ht="24.75" thickBot="1" x14ac:dyDescent="0.25">
      <c r="A176" s="143">
        <v>13.5</v>
      </c>
      <c r="B176" s="147" t="s">
        <v>142</v>
      </c>
      <c r="C176" s="145" t="s">
        <v>27</v>
      </c>
      <c r="D176" s="145">
        <v>2</v>
      </c>
      <c r="E176" s="37">
        <v>638000</v>
      </c>
      <c r="F176" s="47">
        <f>+D176*E176</f>
        <v>1276000</v>
      </c>
      <c r="G176" s="148"/>
    </row>
    <row r="177" spans="1:6" x14ac:dyDescent="0.2">
      <c r="A177" s="133"/>
      <c r="B177" s="134" t="s">
        <v>39</v>
      </c>
      <c r="C177" s="135"/>
      <c r="D177" s="136"/>
      <c r="E177" s="137"/>
      <c r="F177" s="138">
        <f>SUM(F115:F176)</f>
        <v>57165078.621143818</v>
      </c>
    </row>
    <row r="178" spans="1:6" x14ac:dyDescent="0.2">
      <c r="A178" s="112"/>
      <c r="B178" s="113" t="s">
        <v>79</v>
      </c>
      <c r="C178" s="114"/>
      <c r="D178" s="139"/>
      <c r="E178" s="140"/>
      <c r="F178" s="141">
        <f>ROUND((+F177*0.3),0)</f>
        <v>17149524</v>
      </c>
    </row>
    <row r="179" spans="1:6" x14ac:dyDescent="0.2">
      <c r="A179" s="112"/>
      <c r="B179" s="113" t="s">
        <v>67</v>
      </c>
      <c r="C179" s="114"/>
      <c r="D179" s="139"/>
      <c r="E179" s="140"/>
      <c r="F179" s="149">
        <f>+F135</f>
        <v>0</v>
      </c>
    </row>
    <row r="180" spans="1:6" x14ac:dyDescent="0.2">
      <c r="A180" s="112"/>
      <c r="B180" s="113" t="s">
        <v>80</v>
      </c>
      <c r="C180" s="114"/>
      <c r="D180" s="139"/>
      <c r="E180" s="140"/>
      <c r="F180" s="121">
        <f>ROUND((F179*16%),0)</f>
        <v>0</v>
      </c>
    </row>
    <row r="181" spans="1:6" ht="13.5" customHeight="1" thickBot="1" x14ac:dyDescent="0.25">
      <c r="A181" s="236" t="s">
        <v>143</v>
      </c>
      <c r="B181" s="237"/>
      <c r="C181" s="237"/>
      <c r="D181" s="237"/>
      <c r="E181" s="237"/>
      <c r="F181" s="142">
        <f>ROUNDDOWN(SUM(F177:F180),0)</f>
        <v>74314602</v>
      </c>
    </row>
    <row r="182" spans="1:6" ht="46.5" customHeight="1" thickBot="1" x14ac:dyDescent="0.25">
      <c r="A182" s="234" t="s">
        <v>144</v>
      </c>
      <c r="B182" s="235"/>
      <c r="C182" s="235"/>
      <c r="D182" s="235"/>
      <c r="E182" s="235"/>
      <c r="F182" s="150">
        <f>+F181+F112</f>
        <v>188764886</v>
      </c>
    </row>
    <row r="183" spans="1:6" ht="56.25" customHeight="1" thickBot="1" x14ac:dyDescent="0.25">
      <c r="A183" s="250" t="s">
        <v>145</v>
      </c>
      <c r="B183" s="251"/>
      <c r="C183" s="251"/>
      <c r="D183" s="251"/>
      <c r="E183" s="251"/>
      <c r="F183" s="252"/>
    </row>
    <row r="184" spans="1:6" x14ac:dyDescent="0.2">
      <c r="A184" s="253" t="s">
        <v>146</v>
      </c>
      <c r="B184" s="254"/>
      <c r="C184" s="254"/>
      <c r="D184" s="254"/>
      <c r="E184" s="254"/>
      <c r="F184" s="255"/>
    </row>
    <row r="185" spans="1:6" x14ac:dyDescent="0.2">
      <c r="A185" s="143">
        <v>1</v>
      </c>
      <c r="B185" s="144" t="s">
        <v>83</v>
      </c>
      <c r="C185" s="145"/>
      <c r="D185" s="145"/>
      <c r="E185" s="145"/>
      <c r="F185" s="146"/>
    </row>
    <row r="186" spans="1:6" x14ac:dyDescent="0.2">
      <c r="A186" s="143">
        <v>1.1000000000000001</v>
      </c>
      <c r="B186" s="145" t="s">
        <v>147</v>
      </c>
      <c r="C186" s="145" t="s">
        <v>85</v>
      </c>
      <c r="D186" s="145">
        <v>1.68</v>
      </c>
      <c r="E186" s="37">
        <v>7050</v>
      </c>
      <c r="F186" s="47">
        <f>+D186*E186</f>
        <v>11844</v>
      </c>
    </row>
    <row r="187" spans="1:6" ht="24" x14ac:dyDescent="0.2">
      <c r="A187" s="143">
        <v>1.2</v>
      </c>
      <c r="B187" s="147" t="s">
        <v>307</v>
      </c>
      <c r="C187" s="145" t="s">
        <v>85</v>
      </c>
      <c r="D187" s="145">
        <v>29</v>
      </c>
      <c r="E187" s="37">
        <v>6608</v>
      </c>
      <c r="F187" s="47">
        <f t="shared" ref="F187:F221" si="18">+D187*E187</f>
        <v>191632</v>
      </c>
    </row>
    <row r="188" spans="1:6" ht="27.75" customHeight="1" x14ac:dyDescent="0.2">
      <c r="A188" s="143">
        <v>1.3</v>
      </c>
      <c r="B188" s="147" t="s">
        <v>211</v>
      </c>
      <c r="C188" s="145" t="s">
        <v>85</v>
      </c>
      <c r="D188" s="145">
        <v>10.3</v>
      </c>
      <c r="E188" s="37">
        <v>7558</v>
      </c>
      <c r="F188" s="47">
        <f t="shared" si="18"/>
        <v>77847.400000000009</v>
      </c>
    </row>
    <row r="189" spans="1:6" x14ac:dyDescent="0.2">
      <c r="A189" s="143">
        <v>2</v>
      </c>
      <c r="B189" s="144" t="s">
        <v>19</v>
      </c>
      <c r="C189" s="145"/>
      <c r="D189" s="145"/>
      <c r="E189" s="37"/>
      <c r="F189" s="47"/>
    </row>
    <row r="190" spans="1:6" x14ac:dyDescent="0.2">
      <c r="A190" s="143">
        <v>2.1</v>
      </c>
      <c r="B190" s="145" t="s">
        <v>20</v>
      </c>
      <c r="C190" s="145" t="s">
        <v>85</v>
      </c>
      <c r="D190" s="145">
        <v>120</v>
      </c>
      <c r="E190" s="37">
        <v>17870</v>
      </c>
      <c r="F190" s="47">
        <f t="shared" si="18"/>
        <v>2144400</v>
      </c>
    </row>
    <row r="191" spans="1:6" x14ac:dyDescent="0.2">
      <c r="A191" s="143">
        <v>2.2000000000000002</v>
      </c>
      <c r="B191" s="145" t="s">
        <v>57</v>
      </c>
      <c r="C191" s="145" t="s">
        <v>85</v>
      </c>
      <c r="D191" s="145">
        <v>315.38079701266025</v>
      </c>
      <c r="E191" s="37">
        <v>8900</v>
      </c>
      <c r="F191" s="47">
        <f t="shared" si="18"/>
        <v>2806889.0934126764</v>
      </c>
    </row>
    <row r="192" spans="1:6" x14ac:dyDescent="0.2">
      <c r="A192" s="143">
        <v>2.2999999999999998</v>
      </c>
      <c r="B192" s="145" t="s">
        <v>133</v>
      </c>
      <c r="C192" s="145" t="s">
        <v>85</v>
      </c>
      <c r="D192" s="145">
        <v>130</v>
      </c>
      <c r="E192" s="37">
        <v>10670</v>
      </c>
      <c r="F192" s="47">
        <f t="shared" si="18"/>
        <v>1387100</v>
      </c>
    </row>
    <row r="193" spans="1:6" x14ac:dyDescent="0.2">
      <c r="A193" s="143">
        <v>3</v>
      </c>
      <c r="B193" s="144" t="s">
        <v>129</v>
      </c>
      <c r="C193" s="145"/>
      <c r="D193" s="145"/>
      <c r="E193" s="37"/>
      <c r="F193" s="47"/>
    </row>
    <row r="194" spans="1:6" x14ac:dyDescent="0.2">
      <c r="A194" s="143">
        <v>3.1</v>
      </c>
      <c r="B194" s="145" t="s">
        <v>151</v>
      </c>
      <c r="C194" s="145" t="s">
        <v>85</v>
      </c>
      <c r="D194" s="145">
        <v>29</v>
      </c>
      <c r="E194" s="37">
        <v>83600</v>
      </c>
      <c r="F194" s="47">
        <f t="shared" si="18"/>
        <v>2424400</v>
      </c>
    </row>
    <row r="195" spans="1:6" x14ac:dyDescent="0.2">
      <c r="A195" s="143">
        <v>3.2</v>
      </c>
      <c r="B195" s="145" t="s">
        <v>152</v>
      </c>
      <c r="C195" s="145" t="s">
        <v>85</v>
      </c>
      <c r="D195" s="145">
        <v>29</v>
      </c>
      <c r="E195" s="37">
        <v>54200</v>
      </c>
      <c r="F195" s="47">
        <f>+D195*E195</f>
        <v>1571800</v>
      </c>
    </row>
    <row r="196" spans="1:6" x14ac:dyDescent="0.2">
      <c r="A196" s="143">
        <v>3.3</v>
      </c>
      <c r="B196" s="145" t="s">
        <v>312</v>
      </c>
      <c r="C196" s="145" t="s">
        <v>85</v>
      </c>
      <c r="D196" s="145">
        <v>10.3</v>
      </c>
      <c r="E196" s="37">
        <v>45000</v>
      </c>
      <c r="F196" s="47">
        <f t="shared" si="18"/>
        <v>463500.00000000006</v>
      </c>
    </row>
    <row r="197" spans="1:6" x14ac:dyDescent="0.2">
      <c r="A197" s="143">
        <v>3.4</v>
      </c>
      <c r="B197" s="145" t="s">
        <v>313</v>
      </c>
      <c r="C197" s="145" t="s">
        <v>85</v>
      </c>
      <c r="D197" s="145">
        <v>35.22</v>
      </c>
      <c r="E197" s="37">
        <v>14523</v>
      </c>
      <c r="F197" s="47">
        <f t="shared" si="18"/>
        <v>511500.06</v>
      </c>
    </row>
    <row r="198" spans="1:6" x14ac:dyDescent="0.2">
      <c r="A198" s="143">
        <v>3.5</v>
      </c>
      <c r="B198" s="145" t="s">
        <v>155</v>
      </c>
      <c r="C198" s="145" t="s">
        <v>102</v>
      </c>
      <c r="D198" s="145">
        <v>35.22</v>
      </c>
      <c r="E198" s="37">
        <v>19300</v>
      </c>
      <c r="F198" s="47">
        <f t="shared" si="18"/>
        <v>679746</v>
      </c>
    </row>
    <row r="199" spans="1:6" x14ac:dyDescent="0.2">
      <c r="A199" s="143">
        <v>4</v>
      </c>
      <c r="B199" s="144" t="s">
        <v>156</v>
      </c>
      <c r="C199" s="145"/>
      <c r="D199" s="145"/>
      <c r="E199" s="37"/>
      <c r="F199" s="47"/>
    </row>
    <row r="200" spans="1:6" x14ac:dyDescent="0.2">
      <c r="A200" s="143">
        <v>4.0999999999999996</v>
      </c>
      <c r="B200" s="145" t="s">
        <v>157</v>
      </c>
      <c r="C200" s="145" t="s">
        <v>85</v>
      </c>
      <c r="D200" s="145">
        <v>30</v>
      </c>
      <c r="E200" s="37">
        <v>59440</v>
      </c>
      <c r="F200" s="47">
        <f t="shared" si="18"/>
        <v>1783200</v>
      </c>
    </row>
    <row r="201" spans="1:6" x14ac:dyDescent="0.2">
      <c r="A201" s="143">
        <v>5</v>
      </c>
      <c r="B201" s="144" t="s">
        <v>33</v>
      </c>
      <c r="C201" s="145"/>
      <c r="D201" s="145"/>
      <c r="E201" s="37"/>
      <c r="F201" s="47"/>
    </row>
    <row r="202" spans="1:6" ht="60" x14ac:dyDescent="0.2">
      <c r="A202" s="143">
        <v>5.0999999999999996</v>
      </c>
      <c r="B202" s="21" t="s">
        <v>158</v>
      </c>
      <c r="C202" s="145" t="s">
        <v>92</v>
      </c>
      <c r="D202" s="145">
        <v>1</v>
      </c>
      <c r="E202" s="37">
        <v>550000</v>
      </c>
      <c r="F202" s="47">
        <f t="shared" si="18"/>
        <v>550000</v>
      </c>
    </row>
    <row r="203" spans="1:6" ht="60" x14ac:dyDescent="0.2">
      <c r="A203" s="143">
        <v>5.2</v>
      </c>
      <c r="B203" s="21" t="s">
        <v>159</v>
      </c>
      <c r="C203" s="145" t="s">
        <v>92</v>
      </c>
      <c r="D203" s="145">
        <v>1</v>
      </c>
      <c r="E203" s="37">
        <v>430000</v>
      </c>
      <c r="F203" s="47">
        <f>+D203*E203</f>
        <v>430000</v>
      </c>
    </row>
    <row r="204" spans="1:6" ht="24" x14ac:dyDescent="0.2">
      <c r="A204" s="143">
        <v>5.3</v>
      </c>
      <c r="B204" s="147" t="s">
        <v>160</v>
      </c>
      <c r="C204" s="145" t="s">
        <v>92</v>
      </c>
      <c r="D204" s="145">
        <v>1</v>
      </c>
      <c r="E204" s="37">
        <v>304400</v>
      </c>
      <c r="F204" s="47">
        <f t="shared" si="18"/>
        <v>304400</v>
      </c>
    </row>
    <row r="205" spans="1:6" x14ac:dyDescent="0.2">
      <c r="A205" s="143">
        <v>6</v>
      </c>
      <c r="B205" s="144" t="s">
        <v>110</v>
      </c>
      <c r="C205" s="145"/>
      <c r="D205" s="145"/>
      <c r="E205" s="37"/>
      <c r="F205" s="47"/>
    </row>
    <row r="206" spans="1:6" x14ac:dyDescent="0.2">
      <c r="A206" s="143">
        <v>6.01</v>
      </c>
      <c r="B206" s="145" t="s">
        <v>323</v>
      </c>
      <c r="C206" s="145" t="s">
        <v>102</v>
      </c>
      <c r="D206" s="145">
        <v>12</v>
      </c>
      <c r="E206" s="37">
        <v>19500</v>
      </c>
      <c r="F206" s="47">
        <f t="shared" si="18"/>
        <v>234000</v>
      </c>
    </row>
    <row r="207" spans="1:6" x14ac:dyDescent="0.2">
      <c r="A207" s="143">
        <v>6.02</v>
      </c>
      <c r="B207" s="145" t="s">
        <v>114</v>
      </c>
      <c r="C207" s="145" t="s">
        <v>102</v>
      </c>
      <c r="D207" s="145">
        <v>8</v>
      </c>
      <c r="E207" s="37">
        <v>10796</v>
      </c>
      <c r="F207" s="47">
        <f t="shared" si="18"/>
        <v>86368</v>
      </c>
    </row>
    <row r="208" spans="1:6" x14ac:dyDescent="0.2">
      <c r="A208" s="143">
        <v>6.03</v>
      </c>
      <c r="B208" s="145" t="s">
        <v>123</v>
      </c>
      <c r="C208" s="145" t="s">
        <v>102</v>
      </c>
      <c r="D208" s="145">
        <v>20</v>
      </c>
      <c r="E208" s="37">
        <v>3250</v>
      </c>
      <c r="F208" s="47">
        <f t="shared" si="18"/>
        <v>65000</v>
      </c>
    </row>
    <row r="209" spans="1:8" x14ac:dyDescent="0.2">
      <c r="A209" s="143">
        <v>6.04</v>
      </c>
      <c r="B209" s="145" t="s">
        <v>162</v>
      </c>
      <c r="C209" s="145" t="s">
        <v>92</v>
      </c>
      <c r="D209" s="145">
        <v>1</v>
      </c>
      <c r="E209" s="37">
        <v>225000</v>
      </c>
      <c r="F209" s="47">
        <f t="shared" si="18"/>
        <v>225000</v>
      </c>
    </row>
    <row r="210" spans="1:8" x14ac:dyDescent="0.2">
      <c r="A210" s="143">
        <v>6.05</v>
      </c>
      <c r="B210" s="145" t="s">
        <v>163</v>
      </c>
      <c r="C210" s="145" t="s">
        <v>92</v>
      </c>
      <c r="D210" s="145">
        <v>1</v>
      </c>
      <c r="E210" s="37">
        <v>279000</v>
      </c>
      <c r="F210" s="47">
        <f t="shared" si="18"/>
        <v>279000</v>
      </c>
    </row>
    <row r="211" spans="1:8" x14ac:dyDescent="0.2">
      <c r="A211" s="143">
        <v>6.06</v>
      </c>
      <c r="B211" s="145" t="s">
        <v>164</v>
      </c>
      <c r="C211" s="145" t="s">
        <v>92</v>
      </c>
      <c r="D211" s="145">
        <v>1</v>
      </c>
      <c r="E211" s="37">
        <v>12960</v>
      </c>
      <c r="F211" s="47">
        <f>+D211*E211</f>
        <v>12960</v>
      </c>
    </row>
    <row r="212" spans="1:8" x14ac:dyDescent="0.2">
      <c r="A212" s="143">
        <v>6.07</v>
      </c>
      <c r="B212" s="145" t="s">
        <v>165</v>
      </c>
      <c r="C212" s="145" t="s">
        <v>92</v>
      </c>
      <c r="D212" s="145">
        <v>1</v>
      </c>
      <c r="E212" s="37">
        <v>42000</v>
      </c>
      <c r="F212" s="47">
        <f t="shared" si="18"/>
        <v>42000</v>
      </c>
    </row>
    <row r="213" spans="1:8" ht="24" x14ac:dyDescent="0.2">
      <c r="A213" s="143">
        <v>6.08</v>
      </c>
      <c r="B213" s="147" t="s">
        <v>166</v>
      </c>
      <c r="C213" s="145" t="s">
        <v>102</v>
      </c>
      <c r="D213" s="145">
        <v>8</v>
      </c>
      <c r="E213" s="37">
        <v>230800</v>
      </c>
      <c r="F213" s="47">
        <f t="shared" si="18"/>
        <v>1846400</v>
      </c>
    </row>
    <row r="214" spans="1:8" x14ac:dyDescent="0.2">
      <c r="A214" s="143">
        <v>6.09</v>
      </c>
      <c r="B214" s="147" t="s">
        <v>311</v>
      </c>
      <c r="C214" s="145" t="s">
        <v>92</v>
      </c>
      <c r="D214" s="145">
        <v>1</v>
      </c>
      <c r="E214" s="37">
        <v>2257000</v>
      </c>
      <c r="F214" s="47">
        <f t="shared" si="18"/>
        <v>2257000</v>
      </c>
    </row>
    <row r="215" spans="1:8" x14ac:dyDescent="0.2">
      <c r="A215" s="151">
        <v>6.1</v>
      </c>
      <c r="B215" s="147" t="s">
        <v>168</v>
      </c>
      <c r="C215" s="145" t="s">
        <v>92</v>
      </c>
      <c r="D215" s="145">
        <v>1</v>
      </c>
      <c r="E215" s="37">
        <v>312400</v>
      </c>
      <c r="F215" s="47">
        <f t="shared" si="18"/>
        <v>312400</v>
      </c>
    </row>
    <row r="216" spans="1:8" ht="24" x14ac:dyDescent="0.2">
      <c r="A216" s="143">
        <v>6.11</v>
      </c>
      <c r="B216" s="147" t="s">
        <v>169</v>
      </c>
      <c r="C216" s="145" t="s">
        <v>92</v>
      </c>
      <c r="D216" s="145">
        <v>1</v>
      </c>
      <c r="E216" s="37">
        <v>1525200</v>
      </c>
      <c r="F216" s="47">
        <f t="shared" si="18"/>
        <v>1525200</v>
      </c>
    </row>
    <row r="217" spans="1:8" x14ac:dyDescent="0.2">
      <c r="A217" s="143">
        <v>7</v>
      </c>
      <c r="B217" s="144" t="s">
        <v>25</v>
      </c>
      <c r="C217" s="145"/>
      <c r="D217" s="145"/>
      <c r="E217" s="37"/>
      <c r="F217" s="47"/>
    </row>
    <row r="218" spans="1:8" x14ac:dyDescent="0.2">
      <c r="A218" s="143">
        <v>7.1</v>
      </c>
      <c r="B218" s="145" t="s">
        <v>50</v>
      </c>
      <c r="C218" s="145" t="s">
        <v>92</v>
      </c>
      <c r="D218" s="145">
        <v>7</v>
      </c>
      <c r="E218" s="37">
        <v>162510</v>
      </c>
      <c r="F218" s="47">
        <f t="shared" si="18"/>
        <v>1137570</v>
      </c>
    </row>
    <row r="219" spans="1:8" ht="24" x14ac:dyDescent="0.2">
      <c r="A219" s="143">
        <v>7.2</v>
      </c>
      <c r="B219" s="147" t="s">
        <v>171</v>
      </c>
      <c r="C219" s="145" t="s">
        <v>102</v>
      </c>
      <c r="D219" s="145">
        <v>20</v>
      </c>
      <c r="E219" s="37">
        <v>18600</v>
      </c>
      <c r="F219" s="47">
        <f t="shared" si="18"/>
        <v>372000</v>
      </c>
    </row>
    <row r="220" spans="1:8" x14ac:dyDescent="0.2">
      <c r="A220" s="143">
        <v>7.3</v>
      </c>
      <c r="B220" s="145" t="s">
        <v>172</v>
      </c>
      <c r="C220" s="145" t="s">
        <v>92</v>
      </c>
      <c r="D220" s="145">
        <v>1</v>
      </c>
      <c r="E220" s="37">
        <v>120000</v>
      </c>
      <c r="F220" s="47">
        <f t="shared" si="18"/>
        <v>120000</v>
      </c>
    </row>
    <row r="221" spans="1:8" ht="24" x14ac:dyDescent="0.2">
      <c r="A221" s="143">
        <v>7.4</v>
      </c>
      <c r="B221" s="147" t="s">
        <v>173</v>
      </c>
      <c r="C221" s="145" t="s">
        <v>92</v>
      </c>
      <c r="D221" s="145">
        <v>1</v>
      </c>
      <c r="E221" s="37">
        <v>260000</v>
      </c>
      <c r="F221" s="47">
        <f t="shared" si="18"/>
        <v>260000</v>
      </c>
    </row>
    <row r="222" spans="1:8" x14ac:dyDescent="0.2">
      <c r="A222" s="143">
        <v>8</v>
      </c>
      <c r="B222" s="144" t="s">
        <v>64</v>
      </c>
      <c r="C222" s="145"/>
      <c r="D222" s="145"/>
      <c r="E222" s="145"/>
      <c r="F222" s="146"/>
    </row>
    <row r="223" spans="1:8" ht="24.75" thickBot="1" x14ac:dyDescent="0.25">
      <c r="A223" s="152">
        <v>8.1</v>
      </c>
      <c r="B223" s="153" t="s">
        <v>174</v>
      </c>
      <c r="C223" s="154" t="s">
        <v>92</v>
      </c>
      <c r="D223" s="154">
        <v>1</v>
      </c>
      <c r="E223" s="155">
        <v>2762000</v>
      </c>
      <c r="F223" s="156">
        <f>+D223*E223</f>
        <v>2762000</v>
      </c>
      <c r="H223" s="157"/>
    </row>
    <row r="224" spans="1:8" x14ac:dyDescent="0.2">
      <c r="A224" s="133"/>
      <c r="B224" s="134" t="s">
        <v>39</v>
      </c>
      <c r="C224" s="135"/>
      <c r="D224" s="136"/>
      <c r="E224" s="137"/>
      <c r="F224" s="138">
        <f>SUM(F186:F221)</f>
        <v>24113156.553412676</v>
      </c>
    </row>
    <row r="225" spans="1:6" x14ac:dyDescent="0.2">
      <c r="A225" s="112"/>
      <c r="B225" s="113" t="s">
        <v>79</v>
      </c>
      <c r="C225" s="114"/>
      <c r="D225" s="139"/>
      <c r="E225" s="140"/>
      <c r="F225" s="141">
        <f>ROUND((+F224*0.3),0)</f>
        <v>7233947</v>
      </c>
    </row>
    <row r="226" spans="1:6" x14ac:dyDescent="0.2">
      <c r="A226" s="112"/>
      <c r="B226" s="113" t="s">
        <v>67</v>
      </c>
      <c r="C226" s="114"/>
      <c r="D226" s="139"/>
      <c r="E226" s="140"/>
      <c r="F226" s="117">
        <f>+F223</f>
        <v>2762000</v>
      </c>
    </row>
    <row r="227" spans="1:6" x14ac:dyDescent="0.2">
      <c r="A227" s="112"/>
      <c r="B227" s="113" t="s">
        <v>80</v>
      </c>
      <c r="C227" s="114"/>
      <c r="D227" s="139"/>
      <c r="E227" s="140"/>
      <c r="F227" s="117">
        <f>ROUND((F226*16%),0)</f>
        <v>441920</v>
      </c>
    </row>
    <row r="228" spans="1:6" ht="12.75" thickBot="1" x14ac:dyDescent="0.25">
      <c r="A228" s="236" t="s">
        <v>143</v>
      </c>
      <c r="B228" s="237"/>
      <c r="C228" s="237"/>
      <c r="D228" s="237"/>
      <c r="E228" s="237"/>
      <c r="F228" s="142">
        <f>ROUNDDOWN(SUM(F224:F227),0)</f>
        <v>34551023</v>
      </c>
    </row>
    <row r="229" spans="1:6" ht="12.75" thickBot="1" x14ac:dyDescent="0.25">
      <c r="A229" s="253" t="s">
        <v>175</v>
      </c>
      <c r="B229" s="254"/>
      <c r="C229" s="254"/>
      <c r="D229" s="254"/>
      <c r="E229" s="254"/>
      <c r="F229" s="255"/>
    </row>
    <row r="230" spans="1:6" x14ac:dyDescent="0.2">
      <c r="A230" s="253" t="s">
        <v>176</v>
      </c>
      <c r="B230" s="254"/>
      <c r="C230" s="254"/>
      <c r="D230" s="254"/>
      <c r="E230" s="254"/>
      <c r="F230" s="255"/>
    </row>
    <row r="231" spans="1:6" x14ac:dyDescent="0.2">
      <c r="A231" s="66" t="s">
        <v>41</v>
      </c>
      <c r="B231" s="67" t="s">
        <v>42</v>
      </c>
      <c r="C231" s="68"/>
      <c r="D231" s="158"/>
      <c r="E231" s="158"/>
      <c r="F231" s="159"/>
    </row>
    <row r="232" spans="1:6" x14ac:dyDescent="0.2">
      <c r="A232" s="7">
        <v>1</v>
      </c>
      <c r="B232" s="16" t="s">
        <v>11</v>
      </c>
      <c r="C232" s="8"/>
      <c r="D232" s="160"/>
      <c r="E232" s="160"/>
      <c r="F232" s="161"/>
    </row>
    <row r="233" spans="1:6" x14ac:dyDescent="0.2">
      <c r="A233" s="7">
        <v>1.1000000000000001</v>
      </c>
      <c r="B233" s="16" t="s">
        <v>43</v>
      </c>
      <c r="C233" s="17" t="s">
        <v>15</v>
      </c>
      <c r="D233" s="162">
        <v>40</v>
      </c>
      <c r="E233" s="162">
        <v>7370</v>
      </c>
      <c r="F233" s="163">
        <f>+E233*D233</f>
        <v>294800</v>
      </c>
    </row>
    <row r="234" spans="1:6" x14ac:dyDescent="0.2">
      <c r="A234" s="20">
        <v>1.2</v>
      </c>
      <c r="B234" s="21" t="s">
        <v>44</v>
      </c>
      <c r="C234" s="22" t="s">
        <v>27</v>
      </c>
      <c r="D234" s="107">
        <v>1</v>
      </c>
      <c r="E234" s="164">
        <v>46140</v>
      </c>
      <c r="F234" s="165">
        <f t="shared" ref="F234:F236" si="19">+D234*E234</f>
        <v>46140</v>
      </c>
    </row>
    <row r="235" spans="1:6" ht="36" x14ac:dyDescent="0.2">
      <c r="A235" s="20">
        <v>1.3</v>
      </c>
      <c r="B235" s="21" t="s">
        <v>177</v>
      </c>
      <c r="C235" s="22" t="s">
        <v>15</v>
      </c>
      <c r="D235" s="107">
        <v>12.282961565262253</v>
      </c>
      <c r="E235" s="164">
        <v>6608</v>
      </c>
      <c r="F235" s="165">
        <f t="shared" si="19"/>
        <v>81165.810023252969</v>
      </c>
    </row>
    <row r="236" spans="1:6" ht="24" x14ac:dyDescent="0.2">
      <c r="A236" s="20">
        <v>1.4</v>
      </c>
      <c r="B236" s="21" t="s">
        <v>259</v>
      </c>
      <c r="C236" s="22" t="s">
        <v>13</v>
      </c>
      <c r="D236" s="107">
        <v>0.8</v>
      </c>
      <c r="E236" s="164">
        <v>203000</v>
      </c>
      <c r="F236" s="165">
        <f t="shared" si="19"/>
        <v>162400</v>
      </c>
    </row>
    <row r="237" spans="1:6" x14ac:dyDescent="0.2">
      <c r="A237" s="23">
        <v>2</v>
      </c>
      <c r="B237" s="25" t="s">
        <v>17</v>
      </c>
      <c r="C237" s="25"/>
      <c r="D237" s="166"/>
      <c r="E237" s="167"/>
      <c r="F237" s="168"/>
    </row>
    <row r="238" spans="1:6" ht="24" x14ac:dyDescent="0.2">
      <c r="A238" s="23">
        <v>2.1</v>
      </c>
      <c r="B238" s="169" t="s">
        <v>18</v>
      </c>
      <c r="C238" s="35" t="s">
        <v>15</v>
      </c>
      <c r="D238" s="170">
        <v>8.4</v>
      </c>
      <c r="E238" s="164">
        <v>32010</v>
      </c>
      <c r="F238" s="171">
        <f>E238*D238</f>
        <v>268884</v>
      </c>
    </row>
    <row r="239" spans="1:6" ht="24" x14ac:dyDescent="0.2">
      <c r="A239" s="23">
        <v>2.2000000000000002</v>
      </c>
      <c r="B239" s="169" t="s">
        <v>179</v>
      </c>
      <c r="C239" s="35" t="s">
        <v>24</v>
      </c>
      <c r="D239" s="170">
        <v>4</v>
      </c>
      <c r="E239" s="164">
        <v>22634</v>
      </c>
      <c r="F239" s="171">
        <f>+E239*D239</f>
        <v>90536</v>
      </c>
    </row>
    <row r="240" spans="1:6" x14ac:dyDescent="0.2">
      <c r="A240" s="29">
        <v>3</v>
      </c>
      <c r="B240" s="48" t="s">
        <v>19</v>
      </c>
      <c r="C240" s="45"/>
      <c r="D240" s="172"/>
      <c r="E240" s="172"/>
      <c r="F240" s="173"/>
    </row>
    <row r="241" spans="1:6" ht="24" x14ac:dyDescent="0.2">
      <c r="A241" s="122">
        <v>3.1</v>
      </c>
      <c r="B241" s="21" t="s">
        <v>20</v>
      </c>
      <c r="C241" s="22" t="s">
        <v>15</v>
      </c>
      <c r="D241" s="107">
        <v>52</v>
      </c>
      <c r="E241" s="164">
        <v>17870</v>
      </c>
      <c r="F241" s="165">
        <f>+D241*E241</f>
        <v>929240</v>
      </c>
    </row>
    <row r="242" spans="1:6" x14ac:dyDescent="0.2">
      <c r="A242" s="29">
        <v>4</v>
      </c>
      <c r="B242" s="48" t="s">
        <v>33</v>
      </c>
      <c r="C242" s="45"/>
      <c r="D242" s="172"/>
      <c r="E242" s="172"/>
      <c r="F242" s="173"/>
    </row>
    <row r="243" spans="1:6" ht="24" x14ac:dyDescent="0.2">
      <c r="A243" s="29">
        <v>4.0999999999999996</v>
      </c>
      <c r="B243" s="95" t="s">
        <v>180</v>
      </c>
      <c r="C243" s="31" t="s">
        <v>27</v>
      </c>
      <c r="D243" s="164">
        <v>1</v>
      </c>
      <c r="E243" s="174">
        <v>371715</v>
      </c>
      <c r="F243" s="175">
        <f>+D243*E243</f>
        <v>371715</v>
      </c>
    </row>
    <row r="244" spans="1:6" ht="24" x14ac:dyDescent="0.2">
      <c r="A244" s="29">
        <v>4.2</v>
      </c>
      <c r="B244" s="95" t="s">
        <v>310</v>
      </c>
      <c r="C244" s="31" t="s">
        <v>15</v>
      </c>
      <c r="D244" s="164">
        <v>10</v>
      </c>
      <c r="E244" s="174">
        <v>251457</v>
      </c>
      <c r="F244" s="175">
        <f>+D244*E244</f>
        <v>2514570</v>
      </c>
    </row>
    <row r="245" spans="1:6" x14ac:dyDescent="0.2">
      <c r="A245" s="29">
        <v>5</v>
      </c>
      <c r="B245" s="95" t="s">
        <v>51</v>
      </c>
      <c r="C245" s="31"/>
      <c r="D245" s="164"/>
      <c r="E245" s="174"/>
      <c r="F245" s="175"/>
    </row>
    <row r="246" spans="1:6" ht="36" x14ac:dyDescent="0.2">
      <c r="A246" s="29">
        <v>5.0999999999999996</v>
      </c>
      <c r="B246" s="95" t="s">
        <v>182</v>
      </c>
      <c r="C246" s="31" t="s">
        <v>15</v>
      </c>
      <c r="D246" s="164">
        <v>10</v>
      </c>
      <c r="E246" s="174">
        <v>186000</v>
      </c>
      <c r="F246" s="175">
        <f>+E246*D246</f>
        <v>1860000</v>
      </c>
    </row>
    <row r="247" spans="1:6" ht="24" x14ac:dyDescent="0.2">
      <c r="A247" s="29">
        <v>5.2</v>
      </c>
      <c r="B247" s="95" t="s">
        <v>52</v>
      </c>
      <c r="C247" s="31" t="s">
        <v>15</v>
      </c>
      <c r="D247" s="164">
        <v>2.5</v>
      </c>
      <c r="E247" s="174">
        <v>232896</v>
      </c>
      <c r="F247" s="175">
        <f>+E247*D247</f>
        <v>582240</v>
      </c>
    </row>
    <row r="248" spans="1:6" x14ac:dyDescent="0.2">
      <c r="A248" s="29">
        <v>6</v>
      </c>
      <c r="B248" s="176" t="s">
        <v>37</v>
      </c>
      <c r="C248" s="31"/>
      <c r="D248" s="164"/>
      <c r="E248" s="164"/>
      <c r="F248" s="177"/>
    </row>
    <row r="249" spans="1:6" x14ac:dyDescent="0.2">
      <c r="A249" s="52">
        <v>6.1</v>
      </c>
      <c r="B249" s="58" t="s">
        <v>56</v>
      </c>
      <c r="C249" s="59" t="s">
        <v>15</v>
      </c>
      <c r="D249" s="164">
        <v>54</v>
      </c>
      <c r="E249" s="164">
        <v>10670</v>
      </c>
      <c r="F249" s="177">
        <f>+D249*E249</f>
        <v>576180</v>
      </c>
    </row>
    <row r="250" spans="1:6" x14ac:dyDescent="0.2">
      <c r="A250" s="97">
        <v>6.2</v>
      </c>
      <c r="B250" s="58" t="s">
        <v>57</v>
      </c>
      <c r="C250" s="59" t="s">
        <v>15</v>
      </c>
      <c r="D250" s="164">
        <v>54</v>
      </c>
      <c r="E250" s="164">
        <v>8900</v>
      </c>
      <c r="F250" s="177">
        <f>+D250*E250</f>
        <v>480600</v>
      </c>
    </row>
    <row r="251" spans="1:6" x14ac:dyDescent="0.2">
      <c r="A251" s="52">
        <v>6.3</v>
      </c>
      <c r="B251" s="58" t="s">
        <v>183</v>
      </c>
      <c r="C251" s="59" t="s">
        <v>15</v>
      </c>
      <c r="D251" s="164">
        <v>16</v>
      </c>
      <c r="E251" s="164">
        <v>14523</v>
      </c>
      <c r="F251" s="177">
        <f>+D251*E251</f>
        <v>232368</v>
      </c>
    </row>
    <row r="252" spans="1:6" x14ac:dyDescent="0.2">
      <c r="A252" s="104">
        <v>7</v>
      </c>
      <c r="B252" s="178" t="s">
        <v>59</v>
      </c>
      <c r="C252" s="100"/>
      <c r="D252" s="101"/>
      <c r="E252" s="179"/>
      <c r="F252" s="180"/>
    </row>
    <row r="253" spans="1:6" x14ac:dyDescent="0.2">
      <c r="A253" s="104">
        <v>7.1</v>
      </c>
      <c r="B253" s="178" t="s">
        <v>184</v>
      </c>
      <c r="C253" s="100" t="s">
        <v>15</v>
      </c>
      <c r="D253" s="101">
        <v>40.151419558359621</v>
      </c>
      <c r="E253" s="179">
        <v>7132</v>
      </c>
      <c r="F253" s="177">
        <f>+D253*E253</f>
        <v>286359.92429022084</v>
      </c>
    </row>
    <row r="254" spans="1:6" x14ac:dyDescent="0.2">
      <c r="A254" s="29">
        <v>8</v>
      </c>
      <c r="B254" s="48" t="s">
        <v>61</v>
      </c>
      <c r="C254" s="109"/>
      <c r="D254" s="181"/>
      <c r="E254" s="181"/>
      <c r="F254" s="180"/>
    </row>
    <row r="255" spans="1:6" ht="12.75" thickBot="1" x14ac:dyDescent="0.25">
      <c r="A255" s="104">
        <v>8.1</v>
      </c>
      <c r="B255" s="111" t="s">
        <v>62</v>
      </c>
      <c r="C255" s="109" t="s">
        <v>15</v>
      </c>
      <c r="D255" s="181">
        <v>40</v>
      </c>
      <c r="E255" s="181">
        <v>3829</v>
      </c>
      <c r="F255" s="180">
        <f>+D255*E255</f>
        <v>153160</v>
      </c>
    </row>
    <row r="256" spans="1:6" x14ac:dyDescent="0.2">
      <c r="A256" s="182" t="s">
        <v>63</v>
      </c>
      <c r="B256" s="134" t="s">
        <v>64</v>
      </c>
      <c r="C256" s="134"/>
      <c r="D256" s="183"/>
      <c r="E256" s="184"/>
      <c r="F256" s="185"/>
    </row>
    <row r="257" spans="1:6" ht="24.75" thickBot="1" x14ac:dyDescent="0.25">
      <c r="A257" s="122" t="s">
        <v>65</v>
      </c>
      <c r="B257" s="105" t="s">
        <v>319</v>
      </c>
      <c r="C257" s="22" t="s">
        <v>27</v>
      </c>
      <c r="D257" s="186">
        <v>2</v>
      </c>
      <c r="E257" s="107">
        <v>1663010</v>
      </c>
      <c r="F257" s="187">
        <f>E257*D257</f>
        <v>3326020</v>
      </c>
    </row>
    <row r="258" spans="1:6" ht="12.75" thickBot="1" x14ac:dyDescent="0.25">
      <c r="A258" s="133"/>
      <c r="B258" s="134" t="s">
        <v>39</v>
      </c>
      <c r="C258" s="135"/>
      <c r="D258" s="136"/>
      <c r="E258" s="137"/>
      <c r="F258" s="188">
        <f>ROUNDUP(SUM(F233:F255),0)</f>
        <v>8930359</v>
      </c>
    </row>
    <row r="259" spans="1:6" x14ac:dyDescent="0.2">
      <c r="A259" s="189"/>
      <c r="B259" s="190" t="s">
        <v>186</v>
      </c>
      <c r="C259" s="191"/>
      <c r="D259" s="192"/>
      <c r="E259" s="192"/>
      <c r="F259" s="193"/>
    </row>
    <row r="260" spans="1:6" x14ac:dyDescent="0.2">
      <c r="A260" s="66" t="s">
        <v>41</v>
      </c>
      <c r="B260" s="67" t="s">
        <v>42</v>
      </c>
      <c r="C260" s="68"/>
      <c r="D260" s="158"/>
      <c r="E260" s="158"/>
      <c r="F260" s="159"/>
    </row>
    <row r="261" spans="1:6" x14ac:dyDescent="0.2">
      <c r="A261" s="7">
        <v>1</v>
      </c>
      <c r="B261" s="16" t="s">
        <v>11</v>
      </c>
      <c r="C261" s="8"/>
      <c r="D261" s="160"/>
      <c r="E261" s="160"/>
      <c r="F261" s="161"/>
    </row>
    <row r="262" spans="1:6" x14ac:dyDescent="0.2">
      <c r="A262" s="7">
        <v>1.1000000000000001</v>
      </c>
      <c r="B262" s="16" t="s">
        <v>43</v>
      </c>
      <c r="C262" s="17" t="s">
        <v>15</v>
      </c>
      <c r="D262" s="162">
        <v>29.6</v>
      </c>
      <c r="E262" s="162">
        <v>7370</v>
      </c>
      <c r="F262" s="163">
        <f>+E262*D262</f>
        <v>218152</v>
      </c>
    </row>
    <row r="263" spans="1:6" x14ac:dyDescent="0.2">
      <c r="A263" s="20">
        <v>1.2</v>
      </c>
      <c r="B263" s="21" t="s">
        <v>44</v>
      </c>
      <c r="C263" s="22" t="s">
        <v>27</v>
      </c>
      <c r="D263" s="107">
        <v>1</v>
      </c>
      <c r="E263" s="107">
        <v>46140</v>
      </c>
      <c r="F263" s="165">
        <f t="shared" ref="F263:F264" si="20">+D263*E263</f>
        <v>46140</v>
      </c>
    </row>
    <row r="264" spans="1:6" ht="24" x14ac:dyDescent="0.2">
      <c r="A264" s="20">
        <v>1.3</v>
      </c>
      <c r="B264" s="21" t="s">
        <v>187</v>
      </c>
      <c r="C264" s="22" t="s">
        <v>15</v>
      </c>
      <c r="D264" s="107">
        <v>3</v>
      </c>
      <c r="E264" s="107">
        <v>11584</v>
      </c>
      <c r="F264" s="165">
        <f t="shared" si="20"/>
        <v>34752</v>
      </c>
    </row>
    <row r="265" spans="1:6" x14ac:dyDescent="0.2">
      <c r="A265" s="23">
        <v>2</v>
      </c>
      <c r="B265" s="25" t="s">
        <v>17</v>
      </c>
      <c r="C265" s="25"/>
      <c r="D265" s="166"/>
      <c r="E265" s="194"/>
      <c r="F265" s="168"/>
    </row>
    <row r="266" spans="1:6" ht="24" x14ac:dyDescent="0.2">
      <c r="A266" s="23">
        <v>2.1</v>
      </c>
      <c r="B266" s="169" t="s">
        <v>18</v>
      </c>
      <c r="C266" s="35" t="s">
        <v>15</v>
      </c>
      <c r="D266" s="170">
        <v>6.8</v>
      </c>
      <c r="E266" s="170">
        <v>32010</v>
      </c>
      <c r="F266" s="171">
        <f>E266*D266</f>
        <v>217668</v>
      </c>
    </row>
    <row r="267" spans="1:6" x14ac:dyDescent="0.2">
      <c r="A267" s="23">
        <v>3</v>
      </c>
      <c r="B267" s="25" t="s">
        <v>188</v>
      </c>
      <c r="C267" s="25"/>
      <c r="D267" s="166"/>
      <c r="E267" s="194"/>
      <c r="F267" s="168"/>
    </row>
    <row r="268" spans="1:6" ht="25.5" customHeight="1" x14ac:dyDescent="0.2">
      <c r="A268" s="23">
        <v>3.1</v>
      </c>
      <c r="B268" s="169" t="s">
        <v>189</v>
      </c>
      <c r="C268" s="35" t="s">
        <v>15</v>
      </c>
      <c r="D268" s="166">
        <v>18.5</v>
      </c>
      <c r="E268" s="170">
        <v>111268</v>
      </c>
      <c r="F268" s="165">
        <f t="shared" ref="F268" si="21">+D268*E268</f>
        <v>2058458</v>
      </c>
    </row>
    <row r="269" spans="1:6" ht="15" customHeight="1" x14ac:dyDescent="0.2">
      <c r="A269" s="29">
        <v>4</v>
      </c>
      <c r="B269" s="48" t="s">
        <v>19</v>
      </c>
      <c r="C269" s="45"/>
      <c r="D269" s="172"/>
      <c r="E269" s="172"/>
      <c r="F269" s="173"/>
    </row>
    <row r="270" spans="1:6" ht="24" x14ac:dyDescent="0.2">
      <c r="A270" s="122">
        <v>4.0999999999999996</v>
      </c>
      <c r="B270" s="21" t="s">
        <v>20</v>
      </c>
      <c r="C270" s="22" t="s">
        <v>15</v>
      </c>
      <c r="D270" s="107">
        <v>72</v>
      </c>
      <c r="E270" s="107">
        <v>17870</v>
      </c>
      <c r="F270" s="165">
        <f>+D270*E270</f>
        <v>1286640</v>
      </c>
    </row>
    <row r="271" spans="1:6" x14ac:dyDescent="0.2">
      <c r="A271" s="29">
        <v>5</v>
      </c>
      <c r="B271" s="48" t="s">
        <v>33</v>
      </c>
      <c r="C271" s="45"/>
      <c r="D271" s="172"/>
      <c r="E271" s="172"/>
      <c r="F271" s="173"/>
    </row>
    <row r="272" spans="1:6" ht="24" x14ac:dyDescent="0.2">
      <c r="A272" s="29">
        <v>5.0999999999999996</v>
      </c>
      <c r="B272" s="95" t="s">
        <v>180</v>
      </c>
      <c r="C272" s="31" t="s">
        <v>27</v>
      </c>
      <c r="D272" s="164">
        <v>1</v>
      </c>
      <c r="E272" s="174">
        <v>371715</v>
      </c>
      <c r="F272" s="175">
        <f>+D272*E272</f>
        <v>371715</v>
      </c>
    </row>
    <row r="273" spans="1:6" ht="24" x14ac:dyDescent="0.2">
      <c r="A273" s="29">
        <v>5.2</v>
      </c>
      <c r="B273" s="147" t="s">
        <v>128</v>
      </c>
      <c r="C273" s="31" t="s">
        <v>15</v>
      </c>
      <c r="D273" s="164">
        <v>3</v>
      </c>
      <c r="E273" s="174">
        <v>242000</v>
      </c>
      <c r="F273" s="175">
        <f>+D273*E273</f>
        <v>726000</v>
      </c>
    </row>
    <row r="274" spans="1:6" x14ac:dyDescent="0.2">
      <c r="A274" s="29">
        <v>6</v>
      </c>
      <c r="B274" s="95" t="s">
        <v>51</v>
      </c>
      <c r="C274" s="31"/>
      <c r="D274" s="164"/>
      <c r="E274" s="174"/>
      <c r="F274" s="175"/>
    </row>
    <row r="275" spans="1:6" ht="36" x14ac:dyDescent="0.2">
      <c r="A275" s="29">
        <v>6.1</v>
      </c>
      <c r="B275" s="95" t="s">
        <v>182</v>
      </c>
      <c r="C275" s="31" t="s">
        <v>15</v>
      </c>
      <c r="D275" s="164">
        <v>32.5</v>
      </c>
      <c r="E275" s="174">
        <v>186000</v>
      </c>
      <c r="F275" s="175">
        <f>+E275*D275</f>
        <v>6045000</v>
      </c>
    </row>
    <row r="276" spans="1:6" x14ac:dyDescent="0.2">
      <c r="A276" s="29">
        <v>7</v>
      </c>
      <c r="B276" s="176" t="s">
        <v>37</v>
      </c>
      <c r="C276" s="31"/>
      <c r="D276" s="164"/>
      <c r="E276" s="164"/>
      <c r="F276" s="177"/>
    </row>
    <row r="277" spans="1:6" x14ac:dyDescent="0.2">
      <c r="A277" s="52">
        <v>7.1</v>
      </c>
      <c r="B277" s="58" t="s">
        <v>56</v>
      </c>
      <c r="C277" s="59" t="s">
        <v>15</v>
      </c>
      <c r="D277" s="164">
        <v>76</v>
      </c>
      <c r="E277" s="164">
        <v>10670</v>
      </c>
      <c r="F277" s="177">
        <f>+D277*E277</f>
        <v>810920</v>
      </c>
    </row>
    <row r="278" spans="1:6" x14ac:dyDescent="0.2">
      <c r="A278" s="97">
        <v>7.2</v>
      </c>
      <c r="B278" s="58" t="s">
        <v>57</v>
      </c>
      <c r="C278" s="59" t="s">
        <v>15</v>
      </c>
      <c r="D278" s="164">
        <v>76</v>
      </c>
      <c r="E278" s="164">
        <v>8900</v>
      </c>
      <c r="F278" s="177">
        <f>+D278*E278</f>
        <v>676400</v>
      </c>
    </row>
    <row r="279" spans="1:6" x14ac:dyDescent="0.2">
      <c r="A279" s="52">
        <v>7.3</v>
      </c>
      <c r="B279" s="58" t="s">
        <v>183</v>
      </c>
      <c r="C279" s="59" t="s">
        <v>15</v>
      </c>
      <c r="D279" s="164">
        <v>14</v>
      </c>
      <c r="E279" s="164">
        <v>14523</v>
      </c>
      <c r="F279" s="177">
        <f>+D279*E279</f>
        <v>203322</v>
      </c>
    </row>
    <row r="280" spans="1:6" x14ac:dyDescent="0.2">
      <c r="A280" s="104">
        <v>8</v>
      </c>
      <c r="B280" s="178" t="s">
        <v>59</v>
      </c>
      <c r="C280" s="100"/>
      <c r="D280" s="101"/>
      <c r="E280" s="179"/>
      <c r="F280" s="180"/>
    </row>
    <row r="281" spans="1:6" x14ac:dyDescent="0.2">
      <c r="A281" s="104">
        <v>8.1</v>
      </c>
      <c r="B281" s="178" t="s">
        <v>184</v>
      </c>
      <c r="C281" s="100" t="s">
        <v>15</v>
      </c>
      <c r="D281" s="101">
        <v>-9.3500743460085562</v>
      </c>
      <c r="E281" s="179">
        <v>7132</v>
      </c>
      <c r="F281" s="177">
        <f>+D281*E281</f>
        <v>-66684.730235733019</v>
      </c>
    </row>
    <row r="282" spans="1:6" x14ac:dyDescent="0.2">
      <c r="A282" s="29">
        <v>9</v>
      </c>
      <c r="B282" s="48" t="s">
        <v>61</v>
      </c>
      <c r="C282" s="109"/>
      <c r="D282" s="181"/>
      <c r="E282" s="181"/>
      <c r="F282" s="180"/>
    </row>
    <row r="283" spans="1:6" ht="12.75" thickBot="1" x14ac:dyDescent="0.25">
      <c r="A283" s="104">
        <v>9.1</v>
      </c>
      <c r="B283" s="111" t="s">
        <v>62</v>
      </c>
      <c r="C283" s="109" t="s">
        <v>15</v>
      </c>
      <c r="D283" s="181">
        <v>32</v>
      </c>
      <c r="E283" s="181">
        <v>3829</v>
      </c>
      <c r="F283" s="180">
        <f>+D283*E283</f>
        <v>122528</v>
      </c>
    </row>
    <row r="284" spans="1:6" x14ac:dyDescent="0.2">
      <c r="A284" s="182" t="s">
        <v>63</v>
      </c>
      <c r="B284" s="134" t="s">
        <v>64</v>
      </c>
      <c r="C284" s="134"/>
      <c r="D284" s="183"/>
      <c r="E284" s="184"/>
      <c r="F284" s="185"/>
    </row>
    <row r="285" spans="1:6" ht="24.75" thickBot="1" x14ac:dyDescent="0.25">
      <c r="A285" s="122" t="s">
        <v>65</v>
      </c>
      <c r="B285" s="105" t="s">
        <v>319</v>
      </c>
      <c r="C285" s="22" t="s">
        <v>27</v>
      </c>
      <c r="D285" s="186">
        <v>1</v>
      </c>
      <c r="E285" s="107">
        <v>1663010</v>
      </c>
      <c r="F285" s="187">
        <f>E285*D285</f>
        <v>1663010</v>
      </c>
    </row>
    <row r="286" spans="1:6" ht="12.75" thickBot="1" x14ac:dyDescent="0.25">
      <c r="A286" s="133"/>
      <c r="B286" s="134" t="s">
        <v>39</v>
      </c>
      <c r="C286" s="135"/>
      <c r="D286" s="136"/>
      <c r="E286" s="137"/>
      <c r="F286" s="138">
        <f>ROUND(SUM(F261:F283),0)</f>
        <v>12751010</v>
      </c>
    </row>
    <row r="287" spans="1:6" x14ac:dyDescent="0.2">
      <c r="A287" s="189"/>
      <c r="B287" s="190" t="s">
        <v>190</v>
      </c>
      <c r="C287" s="191"/>
      <c r="D287" s="192"/>
      <c r="E287" s="192"/>
      <c r="F287" s="193"/>
    </row>
    <row r="288" spans="1:6" x14ac:dyDescent="0.2">
      <c r="A288" s="66" t="s">
        <v>41</v>
      </c>
      <c r="B288" s="67" t="s">
        <v>42</v>
      </c>
      <c r="C288" s="68"/>
      <c r="D288" s="158"/>
      <c r="E288" s="158"/>
      <c r="F288" s="159"/>
    </row>
    <row r="289" spans="1:6" x14ac:dyDescent="0.2">
      <c r="A289" s="7">
        <v>1</v>
      </c>
      <c r="B289" s="16" t="s">
        <v>11</v>
      </c>
      <c r="C289" s="8"/>
      <c r="D289" s="160"/>
      <c r="E289" s="160"/>
      <c r="F289" s="161"/>
    </row>
    <row r="290" spans="1:6" x14ac:dyDescent="0.2">
      <c r="A290" s="7">
        <v>1.1000000000000001</v>
      </c>
      <c r="B290" s="16" t="s">
        <v>43</v>
      </c>
      <c r="C290" s="17" t="s">
        <v>15</v>
      </c>
      <c r="D290" s="162">
        <v>124</v>
      </c>
      <c r="E290" s="162">
        <v>7370</v>
      </c>
      <c r="F290" s="163">
        <f>+E290*D290</f>
        <v>913880</v>
      </c>
    </row>
    <row r="291" spans="1:6" x14ac:dyDescent="0.2">
      <c r="A291" s="29">
        <v>2</v>
      </c>
      <c r="B291" s="48" t="s">
        <v>19</v>
      </c>
      <c r="C291" s="45"/>
      <c r="D291" s="172"/>
      <c r="E291" s="172"/>
      <c r="F291" s="173"/>
    </row>
    <row r="292" spans="1:6" ht="24" x14ac:dyDescent="0.2">
      <c r="A292" s="122">
        <v>2.1</v>
      </c>
      <c r="B292" s="21" t="s">
        <v>20</v>
      </c>
      <c r="C292" s="22" t="s">
        <v>15</v>
      </c>
      <c r="D292" s="107">
        <v>96</v>
      </c>
      <c r="E292" s="107">
        <v>17870</v>
      </c>
      <c r="F292" s="165">
        <f>+D292*E292</f>
        <v>1715520</v>
      </c>
    </row>
    <row r="293" spans="1:6" x14ac:dyDescent="0.2">
      <c r="A293" s="29">
        <v>3</v>
      </c>
      <c r="B293" s="95" t="s">
        <v>51</v>
      </c>
      <c r="C293" s="31"/>
      <c r="D293" s="164"/>
      <c r="E293" s="174"/>
      <c r="F293" s="175"/>
    </row>
    <row r="294" spans="1:6" ht="36" x14ac:dyDescent="0.2">
      <c r="A294" s="29">
        <v>3.1</v>
      </c>
      <c r="B294" s="95" t="s">
        <v>182</v>
      </c>
      <c r="C294" s="31" t="s">
        <v>15</v>
      </c>
      <c r="D294" s="164">
        <v>30.6</v>
      </c>
      <c r="E294" s="174">
        <v>186000</v>
      </c>
      <c r="F294" s="175">
        <f>+E294*D294</f>
        <v>5691600</v>
      </c>
    </row>
    <row r="295" spans="1:6" x14ac:dyDescent="0.2">
      <c r="A295" s="29">
        <v>4</v>
      </c>
      <c r="B295" s="176" t="s">
        <v>37</v>
      </c>
      <c r="C295" s="31"/>
      <c r="D295" s="164"/>
      <c r="E295" s="164"/>
      <c r="F295" s="177"/>
    </row>
    <row r="296" spans="1:6" x14ac:dyDescent="0.2">
      <c r="A296" s="52">
        <v>4.0999999999999996</v>
      </c>
      <c r="B296" s="58" t="s">
        <v>56</v>
      </c>
      <c r="C296" s="59" t="s">
        <v>15</v>
      </c>
      <c r="D296" s="164">
        <v>98</v>
      </c>
      <c r="E296" s="164">
        <v>10670</v>
      </c>
      <c r="F296" s="177">
        <f>+D296*E296</f>
        <v>1045660</v>
      </c>
    </row>
    <row r="297" spans="1:6" x14ac:dyDescent="0.2">
      <c r="A297" s="97">
        <v>4.2</v>
      </c>
      <c r="B297" s="58" t="s">
        <v>57</v>
      </c>
      <c r="C297" s="59" t="s">
        <v>15</v>
      </c>
      <c r="D297" s="164">
        <v>98</v>
      </c>
      <c r="E297" s="164">
        <v>8900</v>
      </c>
      <c r="F297" s="177">
        <f>+D297*E297</f>
        <v>872200</v>
      </c>
    </row>
    <row r="298" spans="1:6" x14ac:dyDescent="0.2">
      <c r="A298" s="52">
        <v>4.3</v>
      </c>
      <c r="B298" s="58" t="s">
        <v>183</v>
      </c>
      <c r="C298" s="59" t="s">
        <v>15</v>
      </c>
      <c r="D298" s="164">
        <v>29</v>
      </c>
      <c r="E298" s="164">
        <v>14523</v>
      </c>
      <c r="F298" s="177">
        <f>+D298*E298</f>
        <v>421167</v>
      </c>
    </row>
    <row r="299" spans="1:6" x14ac:dyDescent="0.2">
      <c r="A299" s="104">
        <v>5</v>
      </c>
      <c r="B299" s="178" t="s">
        <v>25</v>
      </c>
      <c r="C299" s="100"/>
      <c r="D299" s="101"/>
      <c r="E299" s="179"/>
      <c r="F299" s="180"/>
    </row>
    <row r="300" spans="1:6" x14ac:dyDescent="0.2">
      <c r="A300" s="104">
        <v>5.0999999999999996</v>
      </c>
      <c r="B300" s="48" t="s">
        <v>191</v>
      </c>
      <c r="C300" s="22" t="s">
        <v>27</v>
      </c>
      <c r="D300" s="195">
        <v>1</v>
      </c>
      <c r="E300" s="195">
        <v>787950</v>
      </c>
      <c r="F300" s="177">
        <f t="shared" ref="F300:F301" si="22">+D300*E300</f>
        <v>787950</v>
      </c>
    </row>
    <row r="301" spans="1:6" ht="24" x14ac:dyDescent="0.2">
      <c r="A301" s="104">
        <v>5.2</v>
      </c>
      <c r="B301" s="92" t="s">
        <v>192</v>
      </c>
      <c r="C301" s="196" t="s">
        <v>27</v>
      </c>
      <c r="D301" s="195">
        <v>2</v>
      </c>
      <c r="E301" s="195">
        <v>251600</v>
      </c>
      <c r="F301" s="177">
        <f t="shared" si="22"/>
        <v>503200</v>
      </c>
    </row>
    <row r="302" spans="1:6" x14ac:dyDescent="0.2">
      <c r="A302" s="104">
        <v>6</v>
      </c>
      <c r="B302" s="178" t="s">
        <v>59</v>
      </c>
      <c r="C302" s="100"/>
      <c r="D302" s="101"/>
      <c r="E302" s="179"/>
      <c r="F302" s="180"/>
    </row>
    <row r="303" spans="1:6" x14ac:dyDescent="0.2">
      <c r="A303" s="104">
        <v>6.1</v>
      </c>
      <c r="B303" s="178" t="s">
        <v>184</v>
      </c>
      <c r="C303" s="100" t="s">
        <v>15</v>
      </c>
      <c r="D303" s="101">
        <v>124.2748077792854</v>
      </c>
      <c r="E303" s="179">
        <v>7132</v>
      </c>
      <c r="F303" s="177">
        <f>+D303*E303</f>
        <v>886327.92908186349</v>
      </c>
    </row>
    <row r="304" spans="1:6" x14ac:dyDescent="0.2">
      <c r="A304" s="29">
        <v>7</v>
      </c>
      <c r="B304" s="48" t="s">
        <v>61</v>
      </c>
      <c r="C304" s="109"/>
      <c r="D304" s="181"/>
      <c r="E304" s="181"/>
      <c r="F304" s="180"/>
    </row>
    <row r="305" spans="1:6" ht="12.75" thickBot="1" x14ac:dyDescent="0.25">
      <c r="A305" s="104">
        <v>7.1</v>
      </c>
      <c r="B305" s="111" t="s">
        <v>62</v>
      </c>
      <c r="C305" s="109" t="s">
        <v>15</v>
      </c>
      <c r="D305" s="181">
        <v>125</v>
      </c>
      <c r="E305" s="181">
        <v>3829</v>
      </c>
      <c r="F305" s="180">
        <f>+D305*E305</f>
        <v>478625</v>
      </c>
    </row>
    <row r="306" spans="1:6" x14ac:dyDescent="0.2">
      <c r="A306" s="182" t="s">
        <v>63</v>
      </c>
      <c r="B306" s="134" t="s">
        <v>64</v>
      </c>
      <c r="C306" s="134"/>
      <c r="D306" s="183"/>
      <c r="E306" s="184"/>
      <c r="F306" s="185"/>
    </row>
    <row r="307" spans="1:6" ht="24.75" thickBot="1" x14ac:dyDescent="0.25">
      <c r="A307" s="122" t="s">
        <v>65</v>
      </c>
      <c r="B307" s="105" t="s">
        <v>321</v>
      </c>
      <c r="C307" s="22" t="s">
        <v>27</v>
      </c>
      <c r="D307" s="186">
        <v>2</v>
      </c>
      <c r="E307" s="107">
        <v>3568000</v>
      </c>
      <c r="F307" s="187">
        <f>E307*D307</f>
        <v>7136000</v>
      </c>
    </row>
    <row r="308" spans="1:6" ht="12.75" thickBot="1" x14ac:dyDescent="0.25">
      <c r="A308" s="133"/>
      <c r="B308" s="134" t="s">
        <v>39</v>
      </c>
      <c r="C308" s="135"/>
      <c r="D308" s="136"/>
      <c r="E308" s="137"/>
      <c r="F308" s="138">
        <f>ROUND(SUM(F288:F305),0)</f>
        <v>13316130</v>
      </c>
    </row>
    <row r="309" spans="1:6" x14ac:dyDescent="0.2">
      <c r="A309" s="189"/>
      <c r="B309" s="190" t="s">
        <v>194</v>
      </c>
      <c r="C309" s="191"/>
      <c r="D309" s="192"/>
      <c r="E309" s="192"/>
      <c r="F309" s="193"/>
    </row>
    <row r="310" spans="1:6" x14ac:dyDescent="0.2">
      <c r="A310" s="66" t="s">
        <v>41</v>
      </c>
      <c r="B310" s="67" t="s">
        <v>42</v>
      </c>
      <c r="C310" s="68"/>
      <c r="D310" s="158"/>
      <c r="E310" s="158"/>
      <c r="F310" s="159"/>
    </row>
    <row r="311" spans="1:6" x14ac:dyDescent="0.2">
      <c r="A311" s="7">
        <v>1</v>
      </c>
      <c r="B311" s="16" t="s">
        <v>11</v>
      </c>
      <c r="C311" s="8"/>
      <c r="D311" s="160"/>
      <c r="E311" s="160"/>
      <c r="F311" s="161"/>
    </row>
    <row r="312" spans="1:6" x14ac:dyDescent="0.2">
      <c r="A312" s="7">
        <v>1.1000000000000001</v>
      </c>
      <c r="B312" s="16" t="s">
        <v>43</v>
      </c>
      <c r="C312" s="17" t="s">
        <v>15</v>
      </c>
      <c r="D312" s="162">
        <v>90</v>
      </c>
      <c r="E312" s="162">
        <v>7370</v>
      </c>
      <c r="F312" s="163">
        <f>+E312*D312</f>
        <v>663300</v>
      </c>
    </row>
    <row r="313" spans="1:6" x14ac:dyDescent="0.2">
      <c r="A313" s="29">
        <v>2</v>
      </c>
      <c r="B313" s="48" t="s">
        <v>19</v>
      </c>
      <c r="C313" s="45"/>
      <c r="D313" s="172"/>
      <c r="E313" s="172"/>
      <c r="F313" s="173"/>
    </row>
    <row r="314" spans="1:6" ht="24" x14ac:dyDescent="0.2">
      <c r="A314" s="122">
        <v>2.1</v>
      </c>
      <c r="B314" s="21" t="s">
        <v>20</v>
      </c>
      <c r="C314" s="22" t="s">
        <v>15</v>
      </c>
      <c r="D314" s="107">
        <v>68</v>
      </c>
      <c r="E314" s="107">
        <v>17870</v>
      </c>
      <c r="F314" s="165">
        <f>+D314*E314</f>
        <v>1215160</v>
      </c>
    </row>
    <row r="315" spans="1:6" x14ac:dyDescent="0.2">
      <c r="A315" s="29">
        <v>3</v>
      </c>
      <c r="B315" s="95" t="s">
        <v>51</v>
      </c>
      <c r="C315" s="31"/>
      <c r="D315" s="164"/>
      <c r="E315" s="174"/>
      <c r="F315" s="175"/>
    </row>
    <row r="316" spans="1:6" ht="36" x14ac:dyDescent="0.2">
      <c r="A316" s="29">
        <v>3.1</v>
      </c>
      <c r="B316" s="197" t="s">
        <v>182</v>
      </c>
      <c r="C316" s="31" t="s">
        <v>15</v>
      </c>
      <c r="D316" s="164">
        <v>22</v>
      </c>
      <c r="E316" s="174">
        <v>186000</v>
      </c>
      <c r="F316" s="175">
        <f>+E316*D316</f>
        <v>4092000</v>
      </c>
    </row>
    <row r="317" spans="1:6" x14ac:dyDescent="0.2">
      <c r="A317" s="29">
        <v>4</v>
      </c>
      <c r="B317" s="176" t="s">
        <v>37</v>
      </c>
      <c r="C317" s="31"/>
      <c r="D317" s="164"/>
      <c r="E317" s="164"/>
      <c r="F317" s="177"/>
    </row>
    <row r="318" spans="1:6" x14ac:dyDescent="0.2">
      <c r="A318" s="52">
        <v>4.0999999999999996</v>
      </c>
      <c r="B318" s="58" t="s">
        <v>56</v>
      </c>
      <c r="C318" s="59" t="s">
        <v>15</v>
      </c>
      <c r="D318" s="164">
        <v>98</v>
      </c>
      <c r="E318" s="164">
        <v>10670</v>
      </c>
      <c r="F318" s="177">
        <f>+D318*E318</f>
        <v>1045660</v>
      </c>
    </row>
    <row r="319" spans="1:6" x14ac:dyDescent="0.2">
      <c r="A319" s="97">
        <v>4.2</v>
      </c>
      <c r="B319" s="58" t="s">
        <v>57</v>
      </c>
      <c r="C319" s="59" t="s">
        <v>15</v>
      </c>
      <c r="D319" s="164">
        <v>98</v>
      </c>
      <c r="E319" s="164">
        <v>8900</v>
      </c>
      <c r="F319" s="177">
        <f>+D319*E319</f>
        <v>872200</v>
      </c>
    </row>
    <row r="320" spans="1:6" x14ac:dyDescent="0.2">
      <c r="A320" s="52">
        <v>4.3</v>
      </c>
      <c r="B320" s="58" t="s">
        <v>183</v>
      </c>
      <c r="C320" s="59" t="s">
        <v>15</v>
      </c>
      <c r="D320" s="164">
        <v>29</v>
      </c>
      <c r="E320" s="164">
        <v>14523</v>
      </c>
      <c r="F320" s="177">
        <f>+D320*E320</f>
        <v>421167</v>
      </c>
    </row>
    <row r="321" spans="1:6" x14ac:dyDescent="0.2">
      <c r="A321" s="104">
        <v>5</v>
      </c>
      <c r="B321" s="178" t="s">
        <v>25</v>
      </c>
      <c r="C321" s="100"/>
      <c r="D321" s="101"/>
      <c r="E321" s="179"/>
      <c r="F321" s="180"/>
    </row>
    <row r="322" spans="1:6" x14ac:dyDescent="0.2">
      <c r="A322" s="104">
        <v>5.0999999999999996</v>
      </c>
      <c r="B322" s="48" t="s">
        <v>191</v>
      </c>
      <c r="C322" s="22" t="s">
        <v>27</v>
      </c>
      <c r="D322" s="195">
        <v>1</v>
      </c>
      <c r="E322" s="195">
        <v>787950</v>
      </c>
      <c r="F322" s="177">
        <f t="shared" ref="F322:F323" si="23">+D322*E322</f>
        <v>787950</v>
      </c>
    </row>
    <row r="323" spans="1:6" ht="24" x14ac:dyDescent="0.2">
      <c r="A323" s="104">
        <v>5.2</v>
      </c>
      <c r="B323" s="92" t="s">
        <v>192</v>
      </c>
      <c r="C323" s="196" t="s">
        <v>27</v>
      </c>
      <c r="D323" s="195">
        <v>2</v>
      </c>
      <c r="E323" s="195">
        <v>251600</v>
      </c>
      <c r="F323" s="177">
        <f t="shared" si="23"/>
        <v>503200</v>
      </c>
    </row>
    <row r="324" spans="1:6" x14ac:dyDescent="0.2">
      <c r="A324" s="104">
        <v>6</v>
      </c>
      <c r="B324" s="178" t="s">
        <v>59</v>
      </c>
      <c r="C324" s="100"/>
      <c r="D324" s="101"/>
      <c r="E324" s="179"/>
      <c r="F324" s="180"/>
    </row>
    <row r="325" spans="1:6" x14ac:dyDescent="0.2">
      <c r="A325" s="104">
        <v>6.1</v>
      </c>
      <c r="B325" s="178" t="s">
        <v>184</v>
      </c>
      <c r="C325" s="100" t="s">
        <v>15</v>
      </c>
      <c r="D325" s="101">
        <v>124.2748077792854</v>
      </c>
      <c r="E325" s="179">
        <v>7132</v>
      </c>
      <c r="F325" s="177">
        <f>+D325*E325</f>
        <v>886327.92908186349</v>
      </c>
    </row>
    <row r="326" spans="1:6" x14ac:dyDescent="0.2">
      <c r="A326" s="29">
        <v>7</v>
      </c>
      <c r="B326" s="48" t="s">
        <v>61</v>
      </c>
      <c r="C326" s="109"/>
      <c r="D326" s="181"/>
      <c r="E326" s="181"/>
      <c r="F326" s="180"/>
    </row>
    <row r="327" spans="1:6" ht="12.75" thickBot="1" x14ac:dyDescent="0.25">
      <c r="A327" s="104">
        <v>7.1</v>
      </c>
      <c r="B327" s="111" t="s">
        <v>62</v>
      </c>
      <c r="C327" s="109" t="s">
        <v>15</v>
      </c>
      <c r="D327" s="181">
        <v>125</v>
      </c>
      <c r="E327" s="181">
        <v>3829</v>
      </c>
      <c r="F327" s="180">
        <f>+D327*E327</f>
        <v>478625</v>
      </c>
    </row>
    <row r="328" spans="1:6" x14ac:dyDescent="0.2">
      <c r="A328" s="182" t="s">
        <v>63</v>
      </c>
      <c r="B328" s="134" t="s">
        <v>64</v>
      </c>
      <c r="C328" s="134"/>
      <c r="D328" s="183"/>
      <c r="E328" s="184"/>
      <c r="F328" s="185"/>
    </row>
    <row r="329" spans="1:6" ht="24" x14ac:dyDescent="0.2">
      <c r="A329" s="122" t="s">
        <v>65</v>
      </c>
      <c r="B329" s="105" t="s">
        <v>319</v>
      </c>
      <c r="C329" s="22" t="s">
        <v>27</v>
      </c>
      <c r="D329" s="186">
        <v>1</v>
      </c>
      <c r="E329" s="107">
        <v>1663010</v>
      </c>
      <c r="F329" s="187">
        <f>E329*D329</f>
        <v>1663010</v>
      </c>
    </row>
    <row r="330" spans="1:6" ht="24.75" thickBot="1" x14ac:dyDescent="0.25">
      <c r="A330" s="122">
        <v>2</v>
      </c>
      <c r="B330" s="105" t="s">
        <v>320</v>
      </c>
      <c r="C330" s="22" t="s">
        <v>27</v>
      </c>
      <c r="D330" s="186">
        <v>2</v>
      </c>
      <c r="E330" s="107">
        <v>3568000</v>
      </c>
      <c r="F330" s="187">
        <f>E330*D330</f>
        <v>7136000</v>
      </c>
    </row>
    <row r="331" spans="1:6" ht="12.75" thickBot="1" x14ac:dyDescent="0.25">
      <c r="A331" s="133"/>
      <c r="B331" s="134" t="s">
        <v>39</v>
      </c>
      <c r="C331" s="135"/>
      <c r="D331" s="136"/>
      <c r="E331" s="137"/>
      <c r="F331" s="138">
        <f>ROUND(SUM(F311:F327),0)</f>
        <v>10965590</v>
      </c>
    </row>
    <row r="332" spans="1:6" x14ac:dyDescent="0.2">
      <c r="A332" s="189"/>
      <c r="B332" s="190" t="s">
        <v>196</v>
      </c>
      <c r="C332" s="191"/>
      <c r="D332" s="192"/>
      <c r="E332" s="192"/>
      <c r="F332" s="193"/>
    </row>
    <row r="333" spans="1:6" x14ac:dyDescent="0.2">
      <c r="A333" s="66" t="s">
        <v>41</v>
      </c>
      <c r="B333" s="67" t="s">
        <v>42</v>
      </c>
      <c r="C333" s="68"/>
      <c r="D333" s="158"/>
      <c r="E333" s="158"/>
      <c r="F333" s="159"/>
    </row>
    <row r="334" spans="1:6" x14ac:dyDescent="0.2">
      <c r="A334" s="7">
        <v>1</v>
      </c>
      <c r="B334" s="16" t="s">
        <v>11</v>
      </c>
      <c r="C334" s="8"/>
      <c r="D334" s="160"/>
      <c r="E334" s="160"/>
      <c r="F334" s="161"/>
    </row>
    <row r="335" spans="1:6" x14ac:dyDescent="0.2">
      <c r="A335" s="7">
        <v>1.1000000000000001</v>
      </c>
      <c r="B335" s="16" t="s">
        <v>43</v>
      </c>
      <c r="C335" s="17" t="s">
        <v>15</v>
      </c>
      <c r="D335" s="162">
        <v>42</v>
      </c>
      <c r="E335" s="162">
        <v>7370</v>
      </c>
      <c r="F335" s="163">
        <f>+E335*D335</f>
        <v>309540</v>
      </c>
    </row>
    <row r="336" spans="1:6" x14ac:dyDescent="0.2">
      <c r="A336" s="29">
        <v>2</v>
      </c>
      <c r="B336" s="48" t="s">
        <v>19</v>
      </c>
      <c r="C336" s="45"/>
      <c r="D336" s="172"/>
      <c r="E336" s="172"/>
      <c r="F336" s="173"/>
    </row>
    <row r="337" spans="1:6" ht="24" x14ac:dyDescent="0.2">
      <c r="A337" s="122">
        <v>2.1</v>
      </c>
      <c r="B337" s="21" t="s">
        <v>20</v>
      </c>
      <c r="C337" s="22" t="s">
        <v>15</v>
      </c>
      <c r="D337" s="107">
        <v>126.5</v>
      </c>
      <c r="E337" s="107">
        <v>17870</v>
      </c>
      <c r="F337" s="165">
        <f>+D337*E337</f>
        <v>2260555</v>
      </c>
    </row>
    <row r="338" spans="1:6" x14ac:dyDescent="0.2">
      <c r="A338" s="23">
        <v>3</v>
      </c>
      <c r="B338" s="25" t="s">
        <v>197</v>
      </c>
      <c r="C338" s="25"/>
      <c r="D338" s="166"/>
      <c r="E338" s="194"/>
      <c r="F338" s="168"/>
    </row>
    <row r="339" spans="1:6" ht="24" x14ac:dyDescent="0.2">
      <c r="A339" s="23">
        <v>3.1</v>
      </c>
      <c r="B339" s="169" t="s">
        <v>198</v>
      </c>
      <c r="C339" s="35" t="s">
        <v>15</v>
      </c>
      <c r="D339" s="166">
        <v>8</v>
      </c>
      <c r="E339" s="170">
        <v>41908</v>
      </c>
      <c r="F339" s="165">
        <f>+D339*E339</f>
        <v>335264</v>
      </c>
    </row>
    <row r="340" spans="1:6" x14ac:dyDescent="0.2">
      <c r="A340" s="23">
        <v>3.2</v>
      </c>
      <c r="B340" s="25" t="s">
        <v>199</v>
      </c>
      <c r="C340" s="35" t="s">
        <v>15</v>
      </c>
      <c r="D340" s="166">
        <v>8</v>
      </c>
      <c r="E340" s="170">
        <v>45294</v>
      </c>
      <c r="F340" s="165">
        <f>+D340*E340</f>
        <v>362352</v>
      </c>
    </row>
    <row r="341" spans="1:6" x14ac:dyDescent="0.2">
      <c r="A341" s="23">
        <v>3.3</v>
      </c>
      <c r="B341" s="25" t="s">
        <v>200</v>
      </c>
      <c r="C341" s="35" t="s">
        <v>15</v>
      </c>
      <c r="D341" s="166">
        <v>11</v>
      </c>
      <c r="E341" s="170">
        <v>13914</v>
      </c>
      <c r="F341" s="165">
        <f>+D341*E341</f>
        <v>153054</v>
      </c>
    </row>
    <row r="342" spans="1:6" x14ac:dyDescent="0.2">
      <c r="A342" s="29">
        <v>4</v>
      </c>
      <c r="B342" s="176" t="s">
        <v>37</v>
      </c>
      <c r="C342" s="31"/>
      <c r="D342" s="164"/>
      <c r="E342" s="164"/>
      <c r="F342" s="177"/>
    </row>
    <row r="343" spans="1:6" x14ac:dyDescent="0.2">
      <c r="A343" s="52">
        <v>4.0999999999999996</v>
      </c>
      <c r="B343" s="58" t="s">
        <v>56</v>
      </c>
      <c r="C343" s="59" t="s">
        <v>15</v>
      </c>
      <c r="D343" s="164">
        <v>129.5</v>
      </c>
      <c r="E343" s="164">
        <v>10670</v>
      </c>
      <c r="F343" s="177">
        <f>+D343*E343</f>
        <v>1381765</v>
      </c>
    </row>
    <row r="344" spans="1:6" x14ac:dyDescent="0.2">
      <c r="A344" s="97">
        <v>4.2</v>
      </c>
      <c r="B344" s="58" t="s">
        <v>57</v>
      </c>
      <c r="C344" s="59" t="s">
        <v>15</v>
      </c>
      <c r="D344" s="164">
        <v>129.5</v>
      </c>
      <c r="E344" s="164">
        <v>8900</v>
      </c>
      <c r="F344" s="177">
        <f>+D344*E344</f>
        <v>1152550</v>
      </c>
    </row>
    <row r="345" spans="1:6" x14ac:dyDescent="0.2">
      <c r="A345" s="104">
        <v>5</v>
      </c>
      <c r="B345" s="178" t="s">
        <v>53</v>
      </c>
      <c r="C345" s="100"/>
      <c r="D345" s="101"/>
      <c r="E345" s="198"/>
      <c r="F345" s="180"/>
    </row>
    <row r="346" spans="1:6" x14ac:dyDescent="0.2">
      <c r="A346" s="104">
        <v>5.0999999999999996</v>
      </c>
      <c r="B346" s="178" t="s">
        <v>201</v>
      </c>
      <c r="C346" s="100" t="s">
        <v>15</v>
      </c>
      <c r="D346" s="164">
        <v>28</v>
      </c>
      <c r="E346" s="164">
        <v>32969</v>
      </c>
      <c r="F346" s="177">
        <f>+D346*E346</f>
        <v>923132</v>
      </c>
    </row>
    <row r="347" spans="1:6" x14ac:dyDescent="0.2">
      <c r="A347" s="104">
        <v>6</v>
      </c>
      <c r="B347" s="178" t="s">
        <v>59</v>
      </c>
      <c r="C347" s="100"/>
      <c r="D347" s="101"/>
      <c r="E347" s="198"/>
      <c r="F347" s="180"/>
    </row>
    <row r="348" spans="1:6" x14ac:dyDescent="0.2">
      <c r="A348" s="104">
        <v>6.1</v>
      </c>
      <c r="B348" s="178" t="s">
        <v>184</v>
      </c>
      <c r="C348" s="100" t="s">
        <v>15</v>
      </c>
      <c r="D348" s="101">
        <v>42.363205342237066</v>
      </c>
      <c r="E348" s="199">
        <v>7132</v>
      </c>
      <c r="F348" s="177">
        <f>+D348*E348</f>
        <v>302134.38050083473</v>
      </c>
    </row>
    <row r="349" spans="1:6" x14ac:dyDescent="0.2">
      <c r="A349" s="104">
        <v>6.2</v>
      </c>
      <c r="B349" s="178" t="s">
        <v>202</v>
      </c>
      <c r="C349" s="100" t="s">
        <v>15</v>
      </c>
      <c r="D349" s="101">
        <v>8</v>
      </c>
      <c r="E349" s="199">
        <v>26320</v>
      </c>
      <c r="F349" s="177">
        <f>+D349*E349</f>
        <v>210560</v>
      </c>
    </row>
    <row r="350" spans="1:6" x14ac:dyDescent="0.2">
      <c r="A350" s="104">
        <v>7</v>
      </c>
      <c r="B350" s="178" t="s">
        <v>203</v>
      </c>
      <c r="C350" s="100"/>
      <c r="D350" s="101"/>
      <c r="E350" s="198"/>
      <c r="F350" s="180"/>
    </row>
    <row r="351" spans="1:6" x14ac:dyDescent="0.2">
      <c r="A351" s="104">
        <v>7.1</v>
      </c>
      <c r="B351" s="178" t="s">
        <v>204</v>
      </c>
      <c r="C351" s="100" t="s">
        <v>15</v>
      </c>
      <c r="D351" s="101">
        <v>138</v>
      </c>
      <c r="E351" s="199">
        <v>58305</v>
      </c>
      <c r="F351" s="177">
        <f>+D351*E351</f>
        <v>8046090</v>
      </c>
    </row>
    <row r="352" spans="1:6" x14ac:dyDescent="0.2">
      <c r="A352" s="104">
        <v>7.2</v>
      </c>
      <c r="B352" s="178" t="s">
        <v>205</v>
      </c>
      <c r="C352" s="100" t="s">
        <v>24</v>
      </c>
      <c r="D352" s="101">
        <v>126</v>
      </c>
      <c r="E352" s="200">
        <v>39090</v>
      </c>
      <c r="F352" s="177">
        <f>+D352*E352</f>
        <v>4925340</v>
      </c>
    </row>
    <row r="353" spans="1:6" x14ac:dyDescent="0.2">
      <c r="A353" s="29">
        <v>8</v>
      </c>
      <c r="B353" s="48" t="s">
        <v>61</v>
      </c>
      <c r="C353" s="109"/>
      <c r="D353" s="181"/>
      <c r="E353" s="181"/>
      <c r="F353" s="180"/>
    </row>
    <row r="354" spans="1:6" ht="12.75" thickBot="1" x14ac:dyDescent="0.25">
      <c r="A354" s="104">
        <v>8.1</v>
      </c>
      <c r="B354" s="111" t="s">
        <v>62</v>
      </c>
      <c r="C354" s="109" t="s">
        <v>15</v>
      </c>
      <c r="D354" s="181">
        <v>54</v>
      </c>
      <c r="E354" s="181">
        <v>3829</v>
      </c>
      <c r="F354" s="180">
        <f>+D354*E354</f>
        <v>206766</v>
      </c>
    </row>
    <row r="355" spans="1:6" x14ac:dyDescent="0.2">
      <c r="A355" s="182" t="s">
        <v>63</v>
      </c>
      <c r="B355" s="134" t="s">
        <v>64</v>
      </c>
      <c r="C355" s="134"/>
      <c r="D355" s="183"/>
      <c r="E355" s="184"/>
      <c r="F355" s="185"/>
    </row>
    <row r="356" spans="1:6" ht="24.75" thickBot="1" x14ac:dyDescent="0.25">
      <c r="A356" s="122" t="s">
        <v>65</v>
      </c>
      <c r="B356" s="105" t="s">
        <v>319</v>
      </c>
      <c r="C356" s="22" t="s">
        <v>27</v>
      </c>
      <c r="D356" s="186">
        <v>2</v>
      </c>
      <c r="E356" s="107">
        <v>1663010</v>
      </c>
      <c r="F356" s="187">
        <f>E356*D356</f>
        <v>3326020</v>
      </c>
    </row>
    <row r="357" spans="1:6" ht="12.75" thickBot="1" x14ac:dyDescent="0.25">
      <c r="A357" s="133"/>
      <c r="B357" s="134" t="s">
        <v>39</v>
      </c>
      <c r="C357" s="135"/>
      <c r="D357" s="136"/>
      <c r="E357" s="137"/>
      <c r="F357" s="138">
        <f>ROUND(SUM(F333:F354),0)</f>
        <v>20569102</v>
      </c>
    </row>
    <row r="358" spans="1:6" x14ac:dyDescent="0.2">
      <c r="A358" s="133"/>
      <c r="B358" s="134" t="s">
        <v>39</v>
      </c>
      <c r="C358" s="135"/>
      <c r="D358" s="136"/>
      <c r="E358" s="137"/>
      <c r="F358" s="138">
        <f>+F286+F308+F331+F357+F258</f>
        <v>66532191</v>
      </c>
    </row>
    <row r="359" spans="1:6" x14ac:dyDescent="0.2">
      <c r="A359" s="112"/>
      <c r="B359" s="113" t="s">
        <v>79</v>
      </c>
      <c r="C359" s="114"/>
      <c r="D359" s="139"/>
      <c r="E359" s="140"/>
      <c r="F359" s="141">
        <f>ROUNDUP((+F358*0.3),0)</f>
        <v>19959658</v>
      </c>
    </row>
    <row r="360" spans="1:6" x14ac:dyDescent="0.2">
      <c r="A360" s="112"/>
      <c r="B360" s="113" t="s">
        <v>67</v>
      </c>
      <c r="C360" s="114"/>
      <c r="D360" s="139"/>
      <c r="E360" s="140"/>
      <c r="F360" s="117">
        <f>+F356+F330+F329+F307+F285+F257</f>
        <v>24250060</v>
      </c>
    </row>
    <row r="361" spans="1:6" x14ac:dyDescent="0.2">
      <c r="A361" s="112"/>
      <c r="B361" s="113" t="s">
        <v>80</v>
      </c>
      <c r="C361" s="114"/>
      <c r="D361" s="139"/>
      <c r="E361" s="140"/>
      <c r="F361" s="117">
        <f>ROUNDUP((F360*16%),0)</f>
        <v>3880010</v>
      </c>
    </row>
    <row r="362" spans="1:6" ht="12.75" thickBot="1" x14ac:dyDescent="0.25">
      <c r="A362" s="236" t="s">
        <v>206</v>
      </c>
      <c r="B362" s="237"/>
      <c r="C362" s="237"/>
      <c r="D362" s="237"/>
      <c r="E362" s="237"/>
      <c r="F362" s="142">
        <f>SUM(F358:F361)</f>
        <v>114621919</v>
      </c>
    </row>
    <row r="363" spans="1:6" x14ac:dyDescent="0.2">
      <c r="A363" s="189"/>
      <c r="B363" s="190" t="s">
        <v>207</v>
      </c>
      <c r="C363" s="191"/>
      <c r="D363" s="192"/>
      <c r="E363" s="192"/>
      <c r="F363" s="193"/>
    </row>
    <row r="364" spans="1:6" x14ac:dyDescent="0.2">
      <c r="A364" s="124">
        <v>1</v>
      </c>
      <c r="B364" s="8" t="s">
        <v>11</v>
      </c>
      <c r="C364" s="8"/>
      <c r="D364" s="160"/>
      <c r="E364" s="160"/>
      <c r="F364" s="161"/>
    </row>
    <row r="365" spans="1:6" ht="24" x14ac:dyDescent="0.2">
      <c r="A365" s="20">
        <v>1.1000000000000001</v>
      </c>
      <c r="B365" s="11" t="s">
        <v>208</v>
      </c>
      <c r="C365" s="12" t="s">
        <v>15</v>
      </c>
      <c r="D365" s="181">
        <v>132.5</v>
      </c>
      <c r="E365" s="181">
        <v>12855</v>
      </c>
      <c r="F365" s="165">
        <f t="shared" ref="F365:F373" si="24">+D365*E365</f>
        <v>1703287.5</v>
      </c>
    </row>
    <row r="366" spans="1:6" ht="24" x14ac:dyDescent="0.2">
      <c r="A366" s="20">
        <v>1.2</v>
      </c>
      <c r="B366" s="21" t="s">
        <v>259</v>
      </c>
      <c r="C366" s="12" t="s">
        <v>13</v>
      </c>
      <c r="D366" s="181">
        <v>1.8</v>
      </c>
      <c r="E366" s="181">
        <v>203000</v>
      </c>
      <c r="F366" s="165">
        <f t="shared" si="24"/>
        <v>365400</v>
      </c>
    </row>
    <row r="367" spans="1:6" x14ac:dyDescent="0.2">
      <c r="A367" s="20">
        <v>1.3</v>
      </c>
      <c r="B367" s="201" t="s">
        <v>43</v>
      </c>
      <c r="C367" s="12" t="s">
        <v>15</v>
      </c>
      <c r="D367" s="181">
        <v>126.5</v>
      </c>
      <c r="E367" s="181">
        <v>7370</v>
      </c>
      <c r="F367" s="165">
        <f t="shared" si="24"/>
        <v>932305</v>
      </c>
    </row>
    <row r="368" spans="1:6" x14ac:dyDescent="0.2">
      <c r="A368" s="20">
        <f t="shared" ref="A368" si="25">A367+0.1</f>
        <v>1.4000000000000001</v>
      </c>
      <c r="B368" s="21" t="s">
        <v>210</v>
      </c>
      <c r="C368" s="22" t="s">
        <v>27</v>
      </c>
      <c r="D368" s="107">
        <v>2</v>
      </c>
      <c r="E368" s="107">
        <v>46140</v>
      </c>
      <c r="F368" s="165">
        <f t="shared" si="24"/>
        <v>92280</v>
      </c>
    </row>
    <row r="369" spans="1:6" ht="24" x14ac:dyDescent="0.2">
      <c r="A369" s="20">
        <v>1.5</v>
      </c>
      <c r="B369" s="21" t="s">
        <v>211</v>
      </c>
      <c r="C369" s="22" t="s">
        <v>15</v>
      </c>
      <c r="D369" s="107">
        <v>5.6</v>
      </c>
      <c r="E369" s="107">
        <v>7558</v>
      </c>
      <c r="F369" s="165">
        <f t="shared" si="24"/>
        <v>42324.799999999996</v>
      </c>
    </row>
    <row r="370" spans="1:6" ht="36" x14ac:dyDescent="0.2">
      <c r="A370" s="20">
        <v>1.6</v>
      </c>
      <c r="B370" s="21" t="s">
        <v>177</v>
      </c>
      <c r="C370" s="22" t="s">
        <v>15</v>
      </c>
      <c r="D370" s="107">
        <v>18.899999999999999</v>
      </c>
      <c r="E370" s="107">
        <v>6608</v>
      </c>
      <c r="F370" s="165">
        <f t="shared" si="24"/>
        <v>124891.2</v>
      </c>
    </row>
    <row r="371" spans="1:6" ht="24" x14ac:dyDescent="0.2">
      <c r="A371" s="20">
        <v>1.7</v>
      </c>
      <c r="B371" s="21" t="s">
        <v>259</v>
      </c>
      <c r="C371" s="22" t="s">
        <v>13</v>
      </c>
      <c r="D371" s="107">
        <v>1.4</v>
      </c>
      <c r="E371" s="107">
        <v>203000</v>
      </c>
      <c r="F371" s="165">
        <f t="shared" si="24"/>
        <v>284200</v>
      </c>
    </row>
    <row r="372" spans="1:6" ht="24" x14ac:dyDescent="0.2">
      <c r="A372" s="20">
        <v>1.8</v>
      </c>
      <c r="B372" s="21" t="s">
        <v>212</v>
      </c>
      <c r="C372" s="22" t="s">
        <v>15</v>
      </c>
      <c r="D372" s="107">
        <v>3.2</v>
      </c>
      <c r="E372" s="164">
        <v>11584</v>
      </c>
      <c r="F372" s="165">
        <f t="shared" si="24"/>
        <v>37068.800000000003</v>
      </c>
    </row>
    <row r="373" spans="1:6" x14ac:dyDescent="0.2">
      <c r="A373" s="20">
        <v>1.9</v>
      </c>
      <c r="B373" s="21" t="s">
        <v>309</v>
      </c>
      <c r="C373" s="22" t="s">
        <v>15</v>
      </c>
      <c r="D373" s="107">
        <v>3.2</v>
      </c>
      <c r="E373" s="164">
        <v>11900</v>
      </c>
      <c r="F373" s="165">
        <f t="shared" si="24"/>
        <v>38080</v>
      </c>
    </row>
    <row r="374" spans="1:6" x14ac:dyDescent="0.2">
      <c r="A374" s="202">
        <v>1.1000000000000001</v>
      </c>
      <c r="B374" s="21" t="s">
        <v>214</v>
      </c>
      <c r="C374" s="22" t="s">
        <v>24</v>
      </c>
      <c r="D374" s="107">
        <v>11.2</v>
      </c>
      <c r="E374" s="164">
        <v>6232</v>
      </c>
      <c r="F374" s="165">
        <f>+E374*D374</f>
        <v>69798.399999999994</v>
      </c>
    </row>
    <row r="375" spans="1:6" x14ac:dyDescent="0.2">
      <c r="A375" s="85">
        <v>2</v>
      </c>
      <c r="B375" s="39" t="s">
        <v>96</v>
      </c>
      <c r="C375" s="40"/>
      <c r="D375" s="203"/>
      <c r="E375" s="204"/>
      <c r="F375" s="205"/>
    </row>
    <row r="376" spans="1:6" ht="24" x14ac:dyDescent="0.2">
      <c r="A376" s="29">
        <v>2.1</v>
      </c>
      <c r="B376" s="30" t="s">
        <v>215</v>
      </c>
      <c r="C376" s="31" t="s">
        <v>13</v>
      </c>
      <c r="D376" s="206">
        <v>1.2</v>
      </c>
      <c r="E376" s="207">
        <v>46590</v>
      </c>
      <c r="F376" s="208">
        <f>E376*D376</f>
        <v>55908</v>
      </c>
    </row>
    <row r="377" spans="1:6" x14ac:dyDescent="0.2">
      <c r="A377" s="85">
        <v>3</v>
      </c>
      <c r="B377" s="39" t="s">
        <v>216</v>
      </c>
      <c r="C377" s="40"/>
      <c r="D377" s="203"/>
      <c r="E377" s="204"/>
      <c r="F377" s="205"/>
    </row>
    <row r="378" spans="1:6" ht="24" x14ac:dyDescent="0.2">
      <c r="A378" s="29">
        <v>3.1</v>
      </c>
      <c r="B378" s="30" t="s">
        <v>217</v>
      </c>
      <c r="C378" s="31" t="s">
        <v>24</v>
      </c>
      <c r="D378" s="206">
        <v>16.2</v>
      </c>
      <c r="E378" s="207">
        <v>63852</v>
      </c>
      <c r="F378" s="208">
        <f>E378*D378</f>
        <v>1034402.3999999999</v>
      </c>
    </row>
    <row r="379" spans="1:6" x14ac:dyDescent="0.2">
      <c r="A379" s="85">
        <v>4</v>
      </c>
      <c r="B379" s="39" t="s">
        <v>218</v>
      </c>
      <c r="C379" s="40"/>
      <c r="D379" s="203"/>
      <c r="E379" s="204"/>
      <c r="F379" s="205"/>
    </row>
    <row r="380" spans="1:6" ht="24" x14ac:dyDescent="0.2">
      <c r="A380" s="29">
        <v>4.0999999999999996</v>
      </c>
      <c r="B380" s="30" t="s">
        <v>219</v>
      </c>
      <c r="C380" s="31" t="s">
        <v>24</v>
      </c>
      <c r="D380" s="206">
        <v>14.6</v>
      </c>
      <c r="E380" s="207">
        <v>63820</v>
      </c>
      <c r="F380" s="208">
        <f>E380*D380</f>
        <v>931772</v>
      </c>
    </row>
    <row r="381" spans="1:6" ht="24" x14ac:dyDescent="0.2">
      <c r="A381" s="29">
        <v>4.2</v>
      </c>
      <c r="B381" s="30" t="s">
        <v>220</v>
      </c>
      <c r="C381" s="31" t="s">
        <v>24</v>
      </c>
      <c r="D381" s="206">
        <v>16.2</v>
      </c>
      <c r="E381" s="207">
        <v>59300</v>
      </c>
      <c r="F381" s="208">
        <f>E381*D381</f>
        <v>960660</v>
      </c>
    </row>
    <row r="382" spans="1:6" ht="24" x14ac:dyDescent="0.2">
      <c r="A382" s="29">
        <v>4.3</v>
      </c>
      <c r="B382" s="30" t="s">
        <v>104</v>
      </c>
      <c r="C382" s="31" t="s">
        <v>24</v>
      </c>
      <c r="D382" s="206">
        <v>5.8</v>
      </c>
      <c r="E382" s="207">
        <v>113182</v>
      </c>
      <c r="F382" s="208">
        <f>+E382*D382</f>
        <v>656455.6</v>
      </c>
    </row>
    <row r="383" spans="1:6" x14ac:dyDescent="0.2">
      <c r="A383" s="81">
        <v>5</v>
      </c>
      <c r="B383" s="24" t="s">
        <v>17</v>
      </c>
      <c r="C383" s="25"/>
      <c r="D383" s="166"/>
      <c r="E383" s="167"/>
      <c r="F383" s="168"/>
    </row>
    <row r="384" spans="1:6" ht="24" x14ac:dyDescent="0.2">
      <c r="A384" s="23">
        <v>5.0999999999999996</v>
      </c>
      <c r="B384" s="169" t="s">
        <v>18</v>
      </c>
      <c r="C384" s="35" t="s">
        <v>15</v>
      </c>
      <c r="D384" s="170">
        <v>69.8</v>
      </c>
      <c r="E384" s="164">
        <v>32010</v>
      </c>
      <c r="F384" s="171">
        <f>E384*D384</f>
        <v>2234298</v>
      </c>
    </row>
    <row r="385" spans="1:6" x14ac:dyDescent="0.2">
      <c r="A385" s="85">
        <v>6</v>
      </c>
      <c r="B385" s="45" t="s">
        <v>19</v>
      </c>
      <c r="C385" s="45"/>
      <c r="D385" s="172"/>
      <c r="E385" s="172"/>
      <c r="F385" s="173"/>
    </row>
    <row r="386" spans="1:6" ht="24" x14ac:dyDescent="0.2">
      <c r="A386" s="122">
        <v>6.1</v>
      </c>
      <c r="B386" s="21" t="s">
        <v>20</v>
      </c>
      <c r="C386" s="22" t="s">
        <v>15</v>
      </c>
      <c r="D386" s="107">
        <v>112.6</v>
      </c>
      <c r="E386" s="107">
        <v>17870</v>
      </c>
      <c r="F386" s="165">
        <f>+D386*E386</f>
        <v>2012162</v>
      </c>
    </row>
    <row r="387" spans="1:6" x14ac:dyDescent="0.2">
      <c r="A387" s="85">
        <v>7</v>
      </c>
      <c r="B387" s="45" t="s">
        <v>21</v>
      </c>
      <c r="C387" s="45"/>
      <c r="D387" s="172"/>
      <c r="E387" s="172"/>
      <c r="F387" s="173"/>
    </row>
    <row r="388" spans="1:6" x14ac:dyDescent="0.2">
      <c r="A388" s="104">
        <v>7.1</v>
      </c>
      <c r="B388" s="201" t="s">
        <v>125</v>
      </c>
      <c r="C388" s="12" t="s">
        <v>15</v>
      </c>
      <c r="D388" s="181">
        <v>150</v>
      </c>
      <c r="E388" s="181">
        <v>24475</v>
      </c>
      <c r="F388" s="165">
        <f>+D388*E388</f>
        <v>3671250</v>
      </c>
    </row>
    <row r="389" spans="1:6" x14ac:dyDescent="0.2">
      <c r="A389" s="104">
        <v>7.2</v>
      </c>
      <c r="B389" s="201" t="s">
        <v>221</v>
      </c>
      <c r="C389" s="12" t="s">
        <v>13</v>
      </c>
      <c r="D389" s="181">
        <v>8</v>
      </c>
      <c r="E389" s="181">
        <v>32679</v>
      </c>
      <c r="F389" s="165">
        <f>+E389*D389</f>
        <v>261432</v>
      </c>
    </row>
    <row r="390" spans="1:6" ht="24" x14ac:dyDescent="0.2">
      <c r="A390" s="104">
        <v>7.3</v>
      </c>
      <c r="B390" s="209" t="s">
        <v>222</v>
      </c>
      <c r="C390" s="210" t="s">
        <v>15</v>
      </c>
      <c r="D390" s="211">
        <v>14.2</v>
      </c>
      <c r="E390" s="211">
        <v>19000</v>
      </c>
      <c r="F390" s="177">
        <f>+D390*E390</f>
        <v>269800</v>
      </c>
    </row>
    <row r="391" spans="1:6" x14ac:dyDescent="0.2">
      <c r="A391" s="104">
        <v>7.4</v>
      </c>
      <c r="B391" s="209" t="s">
        <v>223</v>
      </c>
      <c r="C391" s="210" t="s">
        <v>15</v>
      </c>
      <c r="D391" s="211">
        <v>110</v>
      </c>
      <c r="E391" s="211">
        <v>83860</v>
      </c>
      <c r="F391" s="177">
        <f t="shared" ref="F391" si="26">+D391*E391</f>
        <v>9224600</v>
      </c>
    </row>
    <row r="392" spans="1:6" x14ac:dyDescent="0.2">
      <c r="A392" s="104">
        <v>7.5</v>
      </c>
      <c r="B392" s="212" t="s">
        <v>199</v>
      </c>
      <c r="C392" s="109" t="s">
        <v>15</v>
      </c>
      <c r="D392" s="181">
        <v>4.2</v>
      </c>
      <c r="E392" s="211">
        <v>45294</v>
      </c>
      <c r="F392" s="165">
        <f>+D392*E392</f>
        <v>190234.80000000002</v>
      </c>
    </row>
    <row r="393" spans="1:6" ht="24" x14ac:dyDescent="0.2">
      <c r="A393" s="104">
        <v>7.6</v>
      </c>
      <c r="B393" s="212" t="s">
        <v>225</v>
      </c>
      <c r="C393" s="109" t="s">
        <v>15</v>
      </c>
      <c r="D393" s="181">
        <v>52.4</v>
      </c>
      <c r="E393" s="211">
        <v>59584</v>
      </c>
      <c r="F393" s="165">
        <f>+D393*E393</f>
        <v>3122201.6</v>
      </c>
    </row>
    <row r="394" spans="1:6" ht="24" x14ac:dyDescent="0.2">
      <c r="A394" s="104">
        <v>7.7</v>
      </c>
      <c r="B394" s="212" t="s">
        <v>189</v>
      </c>
      <c r="C394" s="109" t="s">
        <v>15</v>
      </c>
      <c r="D394" s="181">
        <v>15.8</v>
      </c>
      <c r="E394" s="211">
        <v>111268</v>
      </c>
      <c r="F394" s="165">
        <f>+E394*D394</f>
        <v>1758034.4000000001</v>
      </c>
    </row>
    <row r="395" spans="1:6" x14ac:dyDescent="0.2">
      <c r="A395" s="85">
        <v>8</v>
      </c>
      <c r="B395" s="45" t="s">
        <v>227</v>
      </c>
      <c r="C395" s="35"/>
      <c r="D395" s="170"/>
      <c r="E395" s="174"/>
      <c r="F395" s="180"/>
    </row>
    <row r="396" spans="1:6" ht="24" x14ac:dyDescent="0.2">
      <c r="A396" s="104">
        <v>8.1</v>
      </c>
      <c r="B396" s="92" t="s">
        <v>228</v>
      </c>
      <c r="C396" s="109" t="s">
        <v>15</v>
      </c>
      <c r="D396" s="181">
        <v>160</v>
      </c>
      <c r="E396" s="211">
        <v>77152</v>
      </c>
      <c r="F396" s="180">
        <f>+D396*E396</f>
        <v>12344320</v>
      </c>
    </row>
    <row r="397" spans="1:6" x14ac:dyDescent="0.2">
      <c r="A397" s="118">
        <v>9</v>
      </c>
      <c r="B397" s="213" t="s">
        <v>229</v>
      </c>
      <c r="C397" s="22"/>
      <c r="D397" s="107"/>
      <c r="E397" s="164"/>
      <c r="F397" s="180"/>
    </row>
    <row r="398" spans="1:6" ht="24" x14ac:dyDescent="0.2">
      <c r="A398" s="122">
        <v>9.1</v>
      </c>
      <c r="B398" s="21" t="s">
        <v>230</v>
      </c>
      <c r="C398" s="22" t="s">
        <v>24</v>
      </c>
      <c r="D398" s="107">
        <v>51.6</v>
      </c>
      <c r="E398" s="164">
        <v>5196</v>
      </c>
      <c r="F398" s="180">
        <f t="shared" ref="F398:F410" si="27">+D398*E398</f>
        <v>268113.60000000003</v>
      </c>
    </row>
    <row r="399" spans="1:6" x14ac:dyDescent="0.2">
      <c r="A399" s="122">
        <v>9.1999999999999993</v>
      </c>
      <c r="B399" s="21" t="s">
        <v>123</v>
      </c>
      <c r="C399" s="22" t="s">
        <v>24</v>
      </c>
      <c r="D399" s="107">
        <v>58.4</v>
      </c>
      <c r="E399" s="107">
        <v>3250</v>
      </c>
      <c r="F399" s="180">
        <f t="shared" si="27"/>
        <v>189800</v>
      </c>
    </row>
    <row r="400" spans="1:6" x14ac:dyDescent="0.2">
      <c r="A400" s="122">
        <v>9.3000000000000007</v>
      </c>
      <c r="B400" s="54" t="s">
        <v>231</v>
      </c>
      <c r="C400" s="22" t="s">
        <v>27</v>
      </c>
      <c r="D400" s="107">
        <v>1</v>
      </c>
      <c r="E400" s="107">
        <v>225000</v>
      </c>
      <c r="F400" s="180">
        <f t="shared" si="27"/>
        <v>225000</v>
      </c>
    </row>
    <row r="401" spans="1:6" x14ac:dyDescent="0.2">
      <c r="A401" s="122">
        <v>9.4</v>
      </c>
      <c r="B401" s="209" t="s">
        <v>232</v>
      </c>
      <c r="C401" s="22" t="s">
        <v>27</v>
      </c>
      <c r="D401" s="107">
        <v>2</v>
      </c>
      <c r="E401" s="107">
        <v>279000</v>
      </c>
      <c r="F401" s="180">
        <f t="shared" si="27"/>
        <v>558000</v>
      </c>
    </row>
    <row r="402" spans="1:6" x14ac:dyDescent="0.2">
      <c r="A402" s="122">
        <v>9.5</v>
      </c>
      <c r="B402" s="105" t="s">
        <v>233</v>
      </c>
      <c r="C402" s="22" t="s">
        <v>27</v>
      </c>
      <c r="D402" s="107">
        <v>2</v>
      </c>
      <c r="E402" s="107">
        <v>91700</v>
      </c>
      <c r="F402" s="180">
        <f t="shared" si="27"/>
        <v>183400</v>
      </c>
    </row>
    <row r="403" spans="1:6" x14ac:dyDescent="0.2">
      <c r="A403" s="122">
        <v>9.6</v>
      </c>
      <c r="B403" s="105" t="s">
        <v>234</v>
      </c>
      <c r="C403" s="22" t="s">
        <v>27</v>
      </c>
      <c r="D403" s="107">
        <v>6</v>
      </c>
      <c r="E403" s="107">
        <v>24849</v>
      </c>
      <c r="F403" s="180">
        <f t="shared" si="27"/>
        <v>149094</v>
      </c>
    </row>
    <row r="404" spans="1:6" ht="24" x14ac:dyDescent="0.2">
      <c r="A404" s="122">
        <v>9.6999999999999993</v>
      </c>
      <c r="B404" s="105" t="s">
        <v>235</v>
      </c>
      <c r="C404" s="22" t="s">
        <v>27</v>
      </c>
      <c r="D404" s="107">
        <v>2</v>
      </c>
      <c r="E404" s="107">
        <v>25435</v>
      </c>
      <c r="F404" s="180">
        <f t="shared" si="27"/>
        <v>50870</v>
      </c>
    </row>
    <row r="405" spans="1:6" x14ac:dyDescent="0.2">
      <c r="A405" s="122">
        <v>9.8000000000000007</v>
      </c>
      <c r="B405" s="105" t="s">
        <v>236</v>
      </c>
      <c r="C405" s="22" t="s">
        <v>27</v>
      </c>
      <c r="D405" s="107">
        <v>5</v>
      </c>
      <c r="E405" s="107">
        <v>24651</v>
      </c>
      <c r="F405" s="180">
        <f t="shared" si="27"/>
        <v>123255</v>
      </c>
    </row>
    <row r="406" spans="1:6" x14ac:dyDescent="0.2">
      <c r="A406" s="122">
        <v>9.9</v>
      </c>
      <c r="B406" s="105" t="s">
        <v>237</v>
      </c>
      <c r="C406" s="22" t="s">
        <v>27</v>
      </c>
      <c r="D406" s="107">
        <v>4</v>
      </c>
      <c r="E406" s="107">
        <v>34805</v>
      </c>
      <c r="F406" s="180">
        <f t="shared" si="27"/>
        <v>139220</v>
      </c>
    </row>
    <row r="407" spans="1:6" x14ac:dyDescent="0.2">
      <c r="A407" s="214">
        <v>9.1</v>
      </c>
      <c r="B407" s="105" t="s">
        <v>114</v>
      </c>
      <c r="C407" s="22" t="s">
        <v>27</v>
      </c>
      <c r="D407" s="107">
        <v>4</v>
      </c>
      <c r="E407" s="107">
        <v>10796</v>
      </c>
      <c r="F407" s="180">
        <f t="shared" si="27"/>
        <v>43184</v>
      </c>
    </row>
    <row r="408" spans="1:6" x14ac:dyDescent="0.2">
      <c r="A408" s="122">
        <v>9.11</v>
      </c>
      <c r="B408" s="105" t="s">
        <v>238</v>
      </c>
      <c r="C408" s="22" t="s">
        <v>27</v>
      </c>
      <c r="D408" s="107">
        <v>3</v>
      </c>
      <c r="E408" s="107">
        <v>19566</v>
      </c>
      <c r="F408" s="180">
        <f t="shared" si="27"/>
        <v>58698</v>
      </c>
    </row>
    <row r="409" spans="1:6" ht="24" x14ac:dyDescent="0.2">
      <c r="A409" s="122">
        <v>9.1199999999999992</v>
      </c>
      <c r="B409" s="105" t="s">
        <v>239</v>
      </c>
      <c r="C409" s="22" t="s">
        <v>24</v>
      </c>
      <c r="D409" s="107">
        <v>14.5</v>
      </c>
      <c r="E409" s="107">
        <v>57582</v>
      </c>
      <c r="F409" s="180">
        <f t="shared" si="27"/>
        <v>834939</v>
      </c>
    </row>
    <row r="410" spans="1:6" ht="24" x14ac:dyDescent="0.2">
      <c r="A410" s="122">
        <v>9.1300000000000008</v>
      </c>
      <c r="B410" s="105" t="s">
        <v>240</v>
      </c>
      <c r="C410" s="22" t="s">
        <v>27</v>
      </c>
      <c r="D410" s="107">
        <v>3</v>
      </c>
      <c r="E410" s="107">
        <v>299664</v>
      </c>
      <c r="F410" s="180">
        <f t="shared" si="27"/>
        <v>898992</v>
      </c>
    </row>
    <row r="411" spans="1:6" ht="24" x14ac:dyDescent="0.2">
      <c r="A411" s="122">
        <v>9.14</v>
      </c>
      <c r="B411" s="105" t="s">
        <v>241</v>
      </c>
      <c r="C411" s="22" t="s">
        <v>27</v>
      </c>
      <c r="D411" s="107">
        <v>1</v>
      </c>
      <c r="E411" s="107">
        <v>656851</v>
      </c>
      <c r="F411" s="180">
        <f>+E411*D411</f>
        <v>656851</v>
      </c>
    </row>
    <row r="412" spans="1:6" x14ac:dyDescent="0.2">
      <c r="A412" s="85">
        <v>10</v>
      </c>
      <c r="B412" s="215" t="s">
        <v>129</v>
      </c>
      <c r="C412" s="31"/>
      <c r="D412" s="164"/>
      <c r="E412" s="164"/>
      <c r="F412" s="175"/>
    </row>
    <row r="413" spans="1:6" ht="24" x14ac:dyDescent="0.2">
      <c r="A413" s="29">
        <v>10.1</v>
      </c>
      <c r="B413" s="58" t="s">
        <v>242</v>
      </c>
      <c r="C413" s="31" t="s">
        <v>15</v>
      </c>
      <c r="D413" s="164">
        <v>10.4</v>
      </c>
      <c r="E413" s="164">
        <v>38030</v>
      </c>
      <c r="F413" s="175">
        <f>+D413*E413</f>
        <v>395512</v>
      </c>
    </row>
    <row r="414" spans="1:6" x14ac:dyDescent="0.2">
      <c r="A414" s="85">
        <v>11</v>
      </c>
      <c r="B414" s="45" t="s">
        <v>25</v>
      </c>
      <c r="C414" s="45"/>
      <c r="D414" s="172"/>
      <c r="E414" s="172"/>
      <c r="F414" s="175"/>
    </row>
    <row r="415" spans="1:6" x14ac:dyDescent="0.2">
      <c r="A415" s="29">
        <v>11.1</v>
      </c>
      <c r="B415" s="48" t="s">
        <v>191</v>
      </c>
      <c r="C415" s="31" t="s">
        <v>27</v>
      </c>
      <c r="D415" s="195">
        <v>1</v>
      </c>
      <c r="E415" s="195">
        <v>787950</v>
      </c>
      <c r="F415" s="175">
        <f>+D415*E415</f>
        <v>787950</v>
      </c>
    </row>
    <row r="416" spans="1:6" x14ac:dyDescent="0.2">
      <c r="A416" s="216">
        <v>11.2</v>
      </c>
      <c r="B416" s="92" t="s">
        <v>243</v>
      </c>
      <c r="C416" s="93" t="s">
        <v>27</v>
      </c>
      <c r="D416" s="195">
        <v>2</v>
      </c>
      <c r="E416" s="195">
        <v>251600</v>
      </c>
      <c r="F416" s="175">
        <f>+D416*E416</f>
        <v>503200</v>
      </c>
    </row>
    <row r="417" spans="1:6" x14ac:dyDescent="0.2">
      <c r="A417" s="29">
        <v>11.3</v>
      </c>
      <c r="B417" s="51" t="s">
        <v>244</v>
      </c>
      <c r="C417" s="31" t="s">
        <v>27</v>
      </c>
      <c r="D417" s="195">
        <v>2</v>
      </c>
      <c r="E417" s="195">
        <v>413700</v>
      </c>
      <c r="F417" s="175">
        <f t="shared" ref="F417" si="28">+D417*E417</f>
        <v>827400</v>
      </c>
    </row>
    <row r="418" spans="1:6" x14ac:dyDescent="0.2">
      <c r="A418" s="217">
        <v>11.4</v>
      </c>
      <c r="B418" s="53" t="s">
        <v>29</v>
      </c>
      <c r="C418" s="31" t="s">
        <v>27</v>
      </c>
      <c r="D418" s="164">
        <v>8</v>
      </c>
      <c r="E418" s="164">
        <v>60638</v>
      </c>
      <c r="F418" s="175">
        <f>+D418*E418</f>
        <v>485104</v>
      </c>
    </row>
    <row r="419" spans="1:6" x14ac:dyDescent="0.2">
      <c r="A419" s="217">
        <v>11.5</v>
      </c>
      <c r="B419" s="54" t="s">
        <v>50</v>
      </c>
      <c r="C419" s="31" t="s">
        <v>27</v>
      </c>
      <c r="D419" s="164">
        <v>10</v>
      </c>
      <c r="E419" s="164">
        <v>162510</v>
      </c>
      <c r="F419" s="175">
        <f>+D419*E419</f>
        <v>1625100</v>
      </c>
    </row>
    <row r="420" spans="1:6" x14ac:dyDescent="0.2">
      <c r="A420" s="85">
        <v>12</v>
      </c>
      <c r="B420" s="45" t="s">
        <v>33</v>
      </c>
      <c r="C420" s="45"/>
      <c r="D420" s="172"/>
      <c r="E420" s="172"/>
      <c r="F420" s="173"/>
    </row>
    <row r="421" spans="1:6" ht="24" x14ac:dyDescent="0.2">
      <c r="A421" s="29">
        <v>12.1</v>
      </c>
      <c r="B421" s="95" t="s">
        <v>180</v>
      </c>
      <c r="C421" s="31" t="s">
        <v>27</v>
      </c>
      <c r="D421" s="164">
        <v>3</v>
      </c>
      <c r="E421" s="174">
        <v>371715</v>
      </c>
      <c r="F421" s="175">
        <f>+D421*E421</f>
        <v>1115145</v>
      </c>
    </row>
    <row r="422" spans="1:6" ht="24" x14ac:dyDescent="0.2">
      <c r="A422" s="29">
        <v>12.2</v>
      </c>
      <c r="B422" s="95" t="s">
        <v>318</v>
      </c>
      <c r="C422" s="31" t="s">
        <v>15</v>
      </c>
      <c r="D422" s="164">
        <v>9.6</v>
      </c>
      <c r="E422" s="174">
        <v>125282</v>
      </c>
      <c r="F422" s="175">
        <f>+D422*E422</f>
        <v>1202707.2</v>
      </c>
    </row>
    <row r="423" spans="1:6" ht="24" x14ac:dyDescent="0.2">
      <c r="A423" s="29">
        <v>12.3</v>
      </c>
      <c r="B423" s="95" t="s">
        <v>246</v>
      </c>
      <c r="C423" s="31" t="s">
        <v>24</v>
      </c>
      <c r="D423" s="164">
        <v>6.4</v>
      </c>
      <c r="E423" s="174">
        <v>22260</v>
      </c>
      <c r="F423" s="175">
        <f>+E423*D423</f>
        <v>142464</v>
      </c>
    </row>
    <row r="424" spans="1:6" ht="24" x14ac:dyDescent="0.2">
      <c r="A424" s="29">
        <v>12.4</v>
      </c>
      <c r="B424" s="95" t="s">
        <v>247</v>
      </c>
      <c r="C424" s="31" t="s">
        <v>15</v>
      </c>
      <c r="D424" s="164">
        <v>12.9</v>
      </c>
      <c r="E424" s="174">
        <v>89609</v>
      </c>
      <c r="F424" s="175">
        <f>+E424*D424</f>
        <v>1155956.1000000001</v>
      </c>
    </row>
    <row r="425" spans="1:6" x14ac:dyDescent="0.2">
      <c r="A425" s="85">
        <v>13</v>
      </c>
      <c r="B425" s="94" t="s">
        <v>51</v>
      </c>
      <c r="C425" s="31"/>
      <c r="D425" s="164"/>
      <c r="E425" s="174"/>
      <c r="F425" s="175"/>
    </row>
    <row r="426" spans="1:6" x14ac:dyDescent="0.2">
      <c r="A426" s="29">
        <v>13.1</v>
      </c>
      <c r="B426" s="95" t="s">
        <v>248</v>
      </c>
      <c r="C426" s="31" t="s">
        <v>15</v>
      </c>
      <c r="D426" s="164">
        <v>19.8</v>
      </c>
      <c r="E426" s="174">
        <v>148890</v>
      </c>
      <c r="F426" s="175">
        <f>+D426*E426</f>
        <v>2948022</v>
      </c>
    </row>
    <row r="427" spans="1:6" ht="24" x14ac:dyDescent="0.2">
      <c r="A427" s="29">
        <v>13.2</v>
      </c>
      <c r="B427" s="95" t="s">
        <v>249</v>
      </c>
      <c r="C427" s="31" t="s">
        <v>15</v>
      </c>
      <c r="D427" s="164">
        <v>24.1</v>
      </c>
      <c r="E427" s="174">
        <v>251457</v>
      </c>
      <c r="F427" s="175">
        <f>+E427*D427</f>
        <v>6060113.7000000002</v>
      </c>
    </row>
    <row r="428" spans="1:6" ht="24" x14ac:dyDescent="0.2">
      <c r="A428" s="29">
        <v>13.3</v>
      </c>
      <c r="B428" s="95" t="s">
        <v>52</v>
      </c>
      <c r="C428" s="31" t="s">
        <v>15</v>
      </c>
      <c r="D428" s="164">
        <v>2.6</v>
      </c>
      <c r="E428" s="174">
        <v>232896</v>
      </c>
      <c r="F428" s="175">
        <f>+E428*D428</f>
        <v>605529.59999999998</v>
      </c>
    </row>
    <row r="429" spans="1:6" x14ac:dyDescent="0.2">
      <c r="A429" s="85">
        <v>14</v>
      </c>
      <c r="B429" s="45" t="s">
        <v>250</v>
      </c>
      <c r="C429" s="45"/>
      <c r="D429" s="172"/>
      <c r="E429" s="172"/>
      <c r="F429" s="173"/>
    </row>
    <row r="430" spans="1:6" ht="24" x14ac:dyDescent="0.2">
      <c r="A430" s="29">
        <v>14.1</v>
      </c>
      <c r="B430" s="58" t="s">
        <v>251</v>
      </c>
      <c r="C430" s="31" t="s">
        <v>27</v>
      </c>
      <c r="D430" s="164">
        <v>2</v>
      </c>
      <c r="E430" s="174">
        <v>360000</v>
      </c>
      <c r="F430" s="175">
        <f>+D430*E430</f>
        <v>720000</v>
      </c>
    </row>
    <row r="431" spans="1:6" ht="36" x14ac:dyDescent="0.2">
      <c r="A431" s="29">
        <v>14.2</v>
      </c>
      <c r="B431" s="58" t="s">
        <v>252</v>
      </c>
      <c r="C431" s="31" t="s">
        <v>15</v>
      </c>
      <c r="D431" s="164">
        <v>3.3</v>
      </c>
      <c r="E431" s="174">
        <v>265500</v>
      </c>
      <c r="F431" s="175">
        <f>+D431*E431</f>
        <v>876150</v>
      </c>
    </row>
    <row r="432" spans="1:6" x14ac:dyDescent="0.2">
      <c r="A432" s="85">
        <v>15</v>
      </c>
      <c r="B432" s="39" t="s">
        <v>53</v>
      </c>
      <c r="C432" s="31"/>
      <c r="D432" s="164"/>
      <c r="E432" s="174"/>
      <c r="F432" s="175"/>
    </row>
    <row r="433" spans="1:6" x14ac:dyDescent="0.2">
      <c r="A433" s="29">
        <v>15.1</v>
      </c>
      <c r="B433" s="40" t="s">
        <v>201</v>
      </c>
      <c r="C433" s="31" t="s">
        <v>15</v>
      </c>
      <c r="D433" s="164">
        <v>12.8</v>
      </c>
      <c r="E433" s="174">
        <v>32969</v>
      </c>
      <c r="F433" s="175">
        <f>+E433*D433</f>
        <v>422003.20000000001</v>
      </c>
    </row>
    <row r="434" spans="1:6" x14ac:dyDescent="0.2">
      <c r="A434" s="29">
        <v>15.2</v>
      </c>
      <c r="B434" s="40" t="s">
        <v>253</v>
      </c>
      <c r="C434" s="31" t="s">
        <v>15</v>
      </c>
      <c r="D434" s="164">
        <v>48.9</v>
      </c>
      <c r="E434" s="174">
        <v>41884</v>
      </c>
      <c r="F434" s="175">
        <f>+E434*D434</f>
        <v>2048127.5999999999</v>
      </c>
    </row>
    <row r="435" spans="1:6" x14ac:dyDescent="0.2">
      <c r="A435" s="85">
        <v>16</v>
      </c>
      <c r="B435" s="56" t="s">
        <v>37</v>
      </c>
      <c r="C435" s="31"/>
      <c r="D435" s="164"/>
      <c r="E435" s="164"/>
      <c r="F435" s="177"/>
    </row>
    <row r="436" spans="1:6" x14ac:dyDescent="0.2">
      <c r="A436" s="52">
        <v>16.100000000000001</v>
      </c>
      <c r="B436" s="58" t="s">
        <v>56</v>
      </c>
      <c r="C436" s="59" t="s">
        <v>15</v>
      </c>
      <c r="D436" s="164">
        <v>186.5</v>
      </c>
      <c r="E436" s="164">
        <v>10670</v>
      </c>
      <c r="F436" s="177">
        <f>+D436*E436</f>
        <v>1989955</v>
      </c>
    </row>
    <row r="437" spans="1:6" x14ac:dyDescent="0.2">
      <c r="A437" s="97">
        <v>16.2</v>
      </c>
      <c r="B437" s="58" t="s">
        <v>57</v>
      </c>
      <c r="C437" s="59" t="s">
        <v>15</v>
      </c>
      <c r="D437" s="164">
        <v>407.84637972049609</v>
      </c>
      <c r="E437" s="164">
        <v>8900</v>
      </c>
      <c r="F437" s="177">
        <f>+D437*E437</f>
        <v>3629832.7795124152</v>
      </c>
    </row>
    <row r="438" spans="1:6" x14ac:dyDescent="0.2">
      <c r="A438" s="52">
        <v>16.3</v>
      </c>
      <c r="B438" s="58" t="s">
        <v>183</v>
      </c>
      <c r="C438" s="59" t="s">
        <v>15</v>
      </c>
      <c r="D438" s="164">
        <v>89.2</v>
      </c>
      <c r="E438" s="164">
        <v>14523</v>
      </c>
      <c r="F438" s="177">
        <f>+D438*E438</f>
        <v>1295451.6000000001</v>
      </c>
    </row>
    <row r="439" spans="1:6" x14ac:dyDescent="0.2">
      <c r="A439" s="97">
        <v>16.399999999999999</v>
      </c>
      <c r="B439" s="54" t="s">
        <v>254</v>
      </c>
      <c r="C439" s="59" t="s">
        <v>15</v>
      </c>
      <c r="D439" s="164">
        <v>239.62764672364676</v>
      </c>
      <c r="E439" s="164">
        <v>16875</v>
      </c>
      <c r="F439" s="177">
        <f>+D439*E439</f>
        <v>4043716.538461539</v>
      </c>
    </row>
    <row r="440" spans="1:6" x14ac:dyDescent="0.2">
      <c r="A440" s="85">
        <v>17</v>
      </c>
      <c r="B440" s="45" t="s">
        <v>61</v>
      </c>
      <c r="C440" s="109"/>
      <c r="D440" s="181"/>
      <c r="E440" s="181"/>
      <c r="F440" s="180"/>
    </row>
    <row r="441" spans="1:6" ht="12.75" thickBot="1" x14ac:dyDescent="0.25">
      <c r="A441" s="104">
        <v>17.100000000000001</v>
      </c>
      <c r="B441" s="111" t="s">
        <v>62</v>
      </c>
      <c r="C441" s="109" t="s">
        <v>15</v>
      </c>
      <c r="D441" s="181">
        <v>206.4</v>
      </c>
      <c r="E441" s="181">
        <v>3829</v>
      </c>
      <c r="F441" s="180">
        <f>+D441*E441</f>
        <v>790305.6</v>
      </c>
    </row>
    <row r="442" spans="1:6" x14ac:dyDescent="0.2">
      <c r="A442" s="218">
        <v>18</v>
      </c>
      <c r="B442" s="134" t="s">
        <v>64</v>
      </c>
      <c r="C442" s="134"/>
      <c r="D442" s="183"/>
      <c r="E442" s="184"/>
      <c r="F442" s="185"/>
    </row>
    <row r="443" spans="1:6" ht="24" x14ac:dyDescent="0.2">
      <c r="A443" s="122">
        <v>18.100000000000001</v>
      </c>
      <c r="B443" s="105" t="s">
        <v>255</v>
      </c>
      <c r="C443" s="22" t="s">
        <v>27</v>
      </c>
      <c r="D443" s="186">
        <v>2</v>
      </c>
      <c r="E443" s="107">
        <v>1663010</v>
      </c>
      <c r="F443" s="187">
        <f>E443*D443</f>
        <v>3326020</v>
      </c>
    </row>
    <row r="444" spans="1:6" ht="24.75" thickBot="1" x14ac:dyDescent="0.25">
      <c r="A444" s="122">
        <v>18.2</v>
      </c>
      <c r="B444" s="58" t="s">
        <v>256</v>
      </c>
      <c r="C444" s="22" t="s">
        <v>27</v>
      </c>
      <c r="D444" s="186">
        <v>2</v>
      </c>
      <c r="E444" s="107">
        <v>3568000</v>
      </c>
      <c r="F444" s="187">
        <f>E444*D444</f>
        <v>7136000</v>
      </c>
    </row>
    <row r="445" spans="1:6" x14ac:dyDescent="0.2">
      <c r="A445" s="133"/>
      <c r="B445" s="134" t="s">
        <v>39</v>
      </c>
      <c r="C445" s="135"/>
      <c r="D445" s="136"/>
      <c r="E445" s="137"/>
      <c r="F445" s="138">
        <f>ROUND(SUM(F365:F441),0)</f>
        <v>80466329</v>
      </c>
    </row>
    <row r="446" spans="1:6" x14ac:dyDescent="0.2">
      <c r="A446" s="112"/>
      <c r="B446" s="113" t="s">
        <v>79</v>
      </c>
      <c r="C446" s="114"/>
      <c r="D446" s="139"/>
      <c r="E446" s="140"/>
      <c r="F446" s="141">
        <f>ROUNDUP((+F445*0.3),0)</f>
        <v>24139899</v>
      </c>
    </row>
    <row r="447" spans="1:6" x14ac:dyDescent="0.2">
      <c r="A447" s="112"/>
      <c r="B447" s="113" t="s">
        <v>67</v>
      </c>
      <c r="C447" s="114"/>
      <c r="D447" s="139"/>
      <c r="E447" s="140"/>
      <c r="F447" s="117">
        <f>SUM(F443:F444)</f>
        <v>10462020</v>
      </c>
    </row>
    <row r="448" spans="1:6" x14ac:dyDescent="0.2">
      <c r="A448" s="112"/>
      <c r="B448" s="113" t="s">
        <v>80</v>
      </c>
      <c r="C448" s="114"/>
      <c r="D448" s="139"/>
      <c r="E448" s="140"/>
      <c r="F448" s="117">
        <f>ROUND((F447*16%),0)</f>
        <v>1673923</v>
      </c>
    </row>
    <row r="449" spans="1:7" ht="12.75" thickBot="1" x14ac:dyDescent="0.25">
      <c r="A449" s="236" t="s">
        <v>257</v>
      </c>
      <c r="B449" s="237"/>
      <c r="C449" s="237"/>
      <c r="D449" s="237"/>
      <c r="E449" s="237"/>
      <c r="F449" s="142">
        <f>SUM(F445:F448)</f>
        <v>116742171</v>
      </c>
      <c r="G449" s="1">
        <v>116742171</v>
      </c>
    </row>
    <row r="450" spans="1:7" ht="27.75" customHeight="1" thickBot="1" x14ac:dyDescent="0.25">
      <c r="A450" s="238" t="s">
        <v>258</v>
      </c>
      <c r="B450" s="239"/>
      <c r="C450" s="239"/>
      <c r="D450" s="239"/>
      <c r="E450" s="239"/>
      <c r="F450" s="240"/>
    </row>
    <row r="451" spans="1:7" ht="12.75" thickBot="1" x14ac:dyDescent="0.25">
      <c r="A451" s="3" t="s">
        <v>5</v>
      </c>
      <c r="B451" s="4" t="s">
        <v>6</v>
      </c>
      <c r="C451" s="4" t="s">
        <v>7</v>
      </c>
      <c r="D451" s="219" t="s">
        <v>8</v>
      </c>
      <c r="E451" s="219" t="s">
        <v>9</v>
      </c>
      <c r="F451" s="220" t="s">
        <v>10</v>
      </c>
    </row>
    <row r="452" spans="1:7" x14ac:dyDescent="0.2">
      <c r="A452" s="124">
        <v>1</v>
      </c>
      <c r="B452" s="8" t="s">
        <v>11</v>
      </c>
      <c r="C452" s="8"/>
      <c r="D452" s="160"/>
      <c r="E452" s="160"/>
      <c r="F452" s="161"/>
    </row>
    <row r="453" spans="1:7" ht="24" x14ac:dyDescent="0.2">
      <c r="A453" s="20">
        <v>1.1000000000000001</v>
      </c>
      <c r="B453" s="11" t="s">
        <v>208</v>
      </c>
      <c r="C453" s="12" t="s">
        <v>15</v>
      </c>
      <c r="D453" s="181">
        <v>132.5</v>
      </c>
      <c r="E453" s="181">
        <v>12855</v>
      </c>
      <c r="F453" s="165">
        <f t="shared" ref="F453:F461" si="29">+D453*E453</f>
        <v>1703287.5</v>
      </c>
    </row>
    <row r="454" spans="1:7" ht="24" x14ac:dyDescent="0.2">
      <c r="A454" s="20">
        <v>1.2</v>
      </c>
      <c r="B454" s="21" t="s">
        <v>259</v>
      </c>
      <c r="C454" s="12" t="s">
        <v>13</v>
      </c>
      <c r="D454" s="181">
        <v>1.8</v>
      </c>
      <c r="E454" s="181">
        <v>203000</v>
      </c>
      <c r="F454" s="165">
        <f t="shared" si="29"/>
        <v>365400</v>
      </c>
    </row>
    <row r="455" spans="1:7" x14ac:dyDescent="0.2">
      <c r="A455" s="20">
        <v>1.3</v>
      </c>
      <c r="B455" s="201" t="s">
        <v>43</v>
      </c>
      <c r="C455" s="12" t="s">
        <v>15</v>
      </c>
      <c r="D455" s="181">
        <v>126.5</v>
      </c>
      <c r="E455" s="181">
        <v>7370</v>
      </c>
      <c r="F455" s="165">
        <f t="shared" si="29"/>
        <v>932305</v>
      </c>
    </row>
    <row r="456" spans="1:7" x14ac:dyDescent="0.2">
      <c r="A456" s="20">
        <f t="shared" ref="A456" si="30">A455+0.1</f>
        <v>1.4000000000000001</v>
      </c>
      <c r="B456" s="21" t="s">
        <v>44</v>
      </c>
      <c r="C456" s="22" t="s">
        <v>27</v>
      </c>
      <c r="D456" s="107">
        <v>2</v>
      </c>
      <c r="E456" s="107">
        <v>46140</v>
      </c>
      <c r="F456" s="165">
        <f t="shared" si="29"/>
        <v>92280</v>
      </c>
    </row>
    <row r="457" spans="1:7" ht="24" x14ac:dyDescent="0.2">
      <c r="A457" s="20">
        <v>1.5</v>
      </c>
      <c r="B457" s="21" t="s">
        <v>211</v>
      </c>
      <c r="C457" s="22" t="s">
        <v>15</v>
      </c>
      <c r="D457" s="107">
        <v>5.6</v>
      </c>
      <c r="E457" s="107">
        <v>7588</v>
      </c>
      <c r="F457" s="165">
        <f t="shared" si="29"/>
        <v>42492.799999999996</v>
      </c>
    </row>
    <row r="458" spans="1:7" ht="36" x14ac:dyDescent="0.2">
      <c r="A458" s="20">
        <v>1.6</v>
      </c>
      <c r="B458" s="21" t="s">
        <v>177</v>
      </c>
      <c r="C458" s="22" t="s">
        <v>15</v>
      </c>
      <c r="D458" s="107">
        <v>18.899999999999999</v>
      </c>
      <c r="E458" s="107">
        <v>6608</v>
      </c>
      <c r="F458" s="165">
        <f t="shared" si="29"/>
        <v>124891.2</v>
      </c>
    </row>
    <row r="459" spans="1:7" ht="24" x14ac:dyDescent="0.2">
      <c r="A459" s="20">
        <v>1.7</v>
      </c>
      <c r="B459" s="21" t="s">
        <v>259</v>
      </c>
      <c r="C459" s="22" t="s">
        <v>13</v>
      </c>
      <c r="D459" s="107">
        <v>1.4</v>
      </c>
      <c r="E459" s="107">
        <v>203000</v>
      </c>
      <c r="F459" s="165">
        <f t="shared" si="29"/>
        <v>284200</v>
      </c>
    </row>
    <row r="460" spans="1:7" ht="24" x14ac:dyDescent="0.2">
      <c r="A460" s="20">
        <v>1.8</v>
      </c>
      <c r="B460" s="21" t="s">
        <v>212</v>
      </c>
      <c r="C460" s="22" t="s">
        <v>15</v>
      </c>
      <c r="D460" s="107">
        <v>3.2</v>
      </c>
      <c r="E460" s="107">
        <v>11584</v>
      </c>
      <c r="F460" s="165">
        <f t="shared" si="29"/>
        <v>37068.800000000003</v>
      </c>
    </row>
    <row r="461" spans="1:7" x14ac:dyDescent="0.2">
      <c r="A461" s="20">
        <v>1.9</v>
      </c>
      <c r="B461" s="21" t="s">
        <v>309</v>
      </c>
      <c r="C461" s="22" t="s">
        <v>15</v>
      </c>
      <c r="D461" s="107">
        <v>3.2</v>
      </c>
      <c r="E461" s="107">
        <v>11900</v>
      </c>
      <c r="F461" s="165">
        <f t="shared" si="29"/>
        <v>38080</v>
      </c>
    </row>
    <row r="462" spans="1:7" x14ac:dyDescent="0.2">
      <c r="A462" s="20">
        <v>1.1100000000000001</v>
      </c>
      <c r="B462" s="21" t="s">
        <v>214</v>
      </c>
      <c r="C462" s="22" t="s">
        <v>24</v>
      </c>
      <c r="D462" s="107">
        <v>11.2</v>
      </c>
      <c r="E462" s="107">
        <v>6232</v>
      </c>
      <c r="F462" s="165">
        <f>+E462*D462</f>
        <v>69798.399999999994</v>
      </c>
    </row>
    <row r="463" spans="1:7" x14ac:dyDescent="0.2">
      <c r="A463" s="85">
        <v>2</v>
      </c>
      <c r="B463" s="39" t="s">
        <v>96</v>
      </c>
      <c r="C463" s="40"/>
      <c r="D463" s="203"/>
      <c r="E463" s="204"/>
      <c r="F463" s="205"/>
    </row>
    <row r="464" spans="1:7" ht="24" x14ac:dyDescent="0.2">
      <c r="A464" s="29">
        <v>2.1</v>
      </c>
      <c r="B464" s="30" t="s">
        <v>215</v>
      </c>
      <c r="C464" s="31" t="s">
        <v>13</v>
      </c>
      <c r="D464" s="206">
        <v>1.2</v>
      </c>
      <c r="E464" s="207">
        <v>46590</v>
      </c>
      <c r="F464" s="208">
        <f>E464*D464</f>
        <v>55908</v>
      </c>
    </row>
    <row r="465" spans="1:6" x14ac:dyDescent="0.2">
      <c r="A465" s="85">
        <v>3</v>
      </c>
      <c r="B465" s="39" t="s">
        <v>216</v>
      </c>
      <c r="C465" s="40"/>
      <c r="D465" s="203"/>
      <c r="E465" s="204"/>
      <c r="F465" s="205"/>
    </row>
    <row r="466" spans="1:6" ht="24" x14ac:dyDescent="0.2">
      <c r="A466" s="29">
        <v>3.1</v>
      </c>
      <c r="B466" s="30" t="s">
        <v>217</v>
      </c>
      <c r="C466" s="31" t="s">
        <v>24</v>
      </c>
      <c r="D466" s="206">
        <v>16.2</v>
      </c>
      <c r="E466" s="207">
        <v>63852</v>
      </c>
      <c r="F466" s="208">
        <f>E466*D466</f>
        <v>1034402.3999999999</v>
      </c>
    </row>
    <row r="467" spans="1:6" x14ac:dyDescent="0.2">
      <c r="A467" s="85">
        <v>4</v>
      </c>
      <c r="B467" s="39" t="s">
        <v>218</v>
      </c>
      <c r="C467" s="40"/>
      <c r="D467" s="203"/>
      <c r="E467" s="204"/>
      <c r="F467" s="205"/>
    </row>
    <row r="468" spans="1:6" ht="24" x14ac:dyDescent="0.2">
      <c r="A468" s="29">
        <v>4.0999999999999996</v>
      </c>
      <c r="B468" s="30" t="s">
        <v>219</v>
      </c>
      <c r="C468" s="31" t="s">
        <v>24</v>
      </c>
      <c r="D468" s="206">
        <v>14.6</v>
      </c>
      <c r="E468" s="207">
        <v>63820</v>
      </c>
      <c r="F468" s="208">
        <f>E468*D468</f>
        <v>931772</v>
      </c>
    </row>
    <row r="469" spans="1:6" ht="24" x14ac:dyDescent="0.2">
      <c r="A469" s="29">
        <v>4.2</v>
      </c>
      <c r="B469" s="30" t="s">
        <v>220</v>
      </c>
      <c r="C469" s="31" t="s">
        <v>24</v>
      </c>
      <c r="D469" s="206">
        <v>16.2</v>
      </c>
      <c r="E469" s="207">
        <v>59300</v>
      </c>
      <c r="F469" s="208">
        <f>E469*D469</f>
        <v>960660</v>
      </c>
    </row>
    <row r="470" spans="1:6" ht="24" x14ac:dyDescent="0.2">
      <c r="A470" s="29">
        <v>4.3</v>
      </c>
      <c r="B470" s="30" t="s">
        <v>104</v>
      </c>
      <c r="C470" s="31" t="s">
        <v>24</v>
      </c>
      <c r="D470" s="206">
        <v>5.8</v>
      </c>
      <c r="E470" s="207">
        <v>113182</v>
      </c>
      <c r="F470" s="208">
        <f>+E470*D470</f>
        <v>656455.6</v>
      </c>
    </row>
    <row r="471" spans="1:6" x14ac:dyDescent="0.2">
      <c r="A471" s="81">
        <v>5</v>
      </c>
      <c r="B471" s="24" t="s">
        <v>17</v>
      </c>
      <c r="C471" s="25"/>
      <c r="D471" s="166"/>
      <c r="E471" s="194"/>
      <c r="F471" s="168"/>
    </row>
    <row r="472" spans="1:6" ht="24" x14ac:dyDescent="0.2">
      <c r="A472" s="23">
        <v>5.0999999999999996</v>
      </c>
      <c r="B472" s="169" t="s">
        <v>18</v>
      </c>
      <c r="C472" s="35" t="s">
        <v>15</v>
      </c>
      <c r="D472" s="170">
        <v>69.8</v>
      </c>
      <c r="E472" s="170">
        <v>32010</v>
      </c>
      <c r="F472" s="171">
        <f>E472*D472</f>
        <v>2234298</v>
      </c>
    </row>
    <row r="473" spans="1:6" x14ac:dyDescent="0.2">
      <c r="A473" s="85">
        <v>6</v>
      </c>
      <c r="B473" s="45" t="s">
        <v>19</v>
      </c>
      <c r="C473" s="45"/>
      <c r="D473" s="172"/>
      <c r="E473" s="172"/>
      <c r="F473" s="173"/>
    </row>
    <row r="474" spans="1:6" ht="24" x14ac:dyDescent="0.2">
      <c r="A474" s="122">
        <v>6.1</v>
      </c>
      <c r="B474" s="21" t="s">
        <v>20</v>
      </c>
      <c r="C474" s="22" t="s">
        <v>15</v>
      </c>
      <c r="D474" s="107">
        <v>112.6</v>
      </c>
      <c r="E474" s="107">
        <v>17870</v>
      </c>
      <c r="F474" s="165">
        <f>+D474*E474</f>
        <v>2012162</v>
      </c>
    </row>
    <row r="475" spans="1:6" x14ac:dyDescent="0.2">
      <c r="A475" s="85">
        <v>7</v>
      </c>
      <c r="B475" s="45" t="s">
        <v>21</v>
      </c>
      <c r="C475" s="45"/>
      <c r="D475" s="172"/>
      <c r="E475" s="172"/>
      <c r="F475" s="173"/>
    </row>
    <row r="476" spans="1:6" x14ac:dyDescent="0.2">
      <c r="A476" s="104">
        <v>7.1</v>
      </c>
      <c r="B476" s="201" t="s">
        <v>125</v>
      </c>
      <c r="C476" s="12" t="s">
        <v>15</v>
      </c>
      <c r="D476" s="181">
        <v>182.5</v>
      </c>
      <c r="E476" s="181">
        <v>24475</v>
      </c>
      <c r="F476" s="165">
        <f>+D476*E476</f>
        <v>4466687.5</v>
      </c>
    </row>
    <row r="477" spans="1:6" x14ac:dyDescent="0.2">
      <c r="A477" s="104">
        <v>7.2</v>
      </c>
      <c r="B477" s="201" t="s">
        <v>221</v>
      </c>
      <c r="C477" s="12" t="s">
        <v>13</v>
      </c>
      <c r="D477" s="181">
        <v>8</v>
      </c>
      <c r="E477" s="181">
        <v>32679</v>
      </c>
      <c r="F477" s="165">
        <f>+E477*D477</f>
        <v>261432</v>
      </c>
    </row>
    <row r="478" spans="1:6" ht="24" x14ac:dyDescent="0.2">
      <c r="A478" s="104">
        <v>7.3</v>
      </c>
      <c r="B478" s="209" t="s">
        <v>261</v>
      </c>
      <c r="C478" s="210" t="s">
        <v>15</v>
      </c>
      <c r="D478" s="211">
        <v>14.2</v>
      </c>
      <c r="E478" s="211">
        <v>19000</v>
      </c>
      <c r="F478" s="177">
        <f>+D478*E478</f>
        <v>269800</v>
      </c>
    </row>
    <row r="479" spans="1:6" x14ac:dyDescent="0.2">
      <c r="A479" s="104">
        <v>7.4</v>
      </c>
      <c r="B479" s="209" t="s">
        <v>223</v>
      </c>
      <c r="C479" s="210" t="s">
        <v>15</v>
      </c>
      <c r="D479" s="211">
        <v>126.8</v>
      </c>
      <c r="E479" s="211">
        <v>83860</v>
      </c>
      <c r="F479" s="177">
        <f t="shared" ref="F479" si="31">+D479*E479</f>
        <v>10633448</v>
      </c>
    </row>
    <row r="480" spans="1:6" x14ac:dyDescent="0.2">
      <c r="A480" s="104">
        <v>7.5</v>
      </c>
      <c r="B480" s="212" t="s">
        <v>199</v>
      </c>
      <c r="C480" s="109" t="s">
        <v>15</v>
      </c>
      <c r="D480" s="181">
        <v>4.2</v>
      </c>
      <c r="E480" s="181">
        <v>45294</v>
      </c>
      <c r="F480" s="165">
        <f>+D480*E480</f>
        <v>190234.80000000002</v>
      </c>
    </row>
    <row r="481" spans="1:6" ht="24" x14ac:dyDescent="0.2">
      <c r="A481" s="104">
        <v>7.6</v>
      </c>
      <c r="B481" s="212" t="s">
        <v>225</v>
      </c>
      <c r="C481" s="109" t="s">
        <v>15</v>
      </c>
      <c r="D481" s="181">
        <v>52.4</v>
      </c>
      <c r="E481" s="181">
        <v>59584</v>
      </c>
      <c r="F481" s="165">
        <f>+D481*E481</f>
        <v>3122201.6</v>
      </c>
    </row>
    <row r="482" spans="1:6" ht="24" x14ac:dyDescent="0.2">
      <c r="A482" s="104">
        <v>7.7</v>
      </c>
      <c r="B482" s="212" t="s">
        <v>189</v>
      </c>
      <c r="C482" s="109" t="s">
        <v>15</v>
      </c>
      <c r="D482" s="181">
        <v>15.8</v>
      </c>
      <c r="E482" s="181">
        <v>111268</v>
      </c>
      <c r="F482" s="165">
        <f>+E482*D482</f>
        <v>1758034.4000000001</v>
      </c>
    </row>
    <row r="483" spans="1:6" x14ac:dyDescent="0.2">
      <c r="A483" s="85">
        <v>8</v>
      </c>
      <c r="B483" s="45" t="s">
        <v>227</v>
      </c>
      <c r="C483" s="35"/>
      <c r="D483" s="170"/>
      <c r="E483" s="221"/>
      <c r="F483" s="180"/>
    </row>
    <row r="484" spans="1:6" ht="24" x14ac:dyDescent="0.2">
      <c r="A484" s="104">
        <v>8.1</v>
      </c>
      <c r="B484" s="92" t="s">
        <v>228</v>
      </c>
      <c r="C484" s="109" t="s">
        <v>15</v>
      </c>
      <c r="D484" s="181">
        <v>186.5</v>
      </c>
      <c r="E484" s="181">
        <v>77152</v>
      </c>
      <c r="F484" s="180">
        <f>+D484*E484</f>
        <v>14388848</v>
      </c>
    </row>
    <row r="485" spans="1:6" x14ac:dyDescent="0.2">
      <c r="A485" s="118">
        <v>9</v>
      </c>
      <c r="B485" s="213" t="s">
        <v>229</v>
      </c>
      <c r="C485" s="22"/>
      <c r="D485" s="107"/>
      <c r="E485" s="107"/>
      <c r="F485" s="180"/>
    </row>
    <row r="486" spans="1:6" ht="24" x14ac:dyDescent="0.2">
      <c r="A486" s="122">
        <v>9.1</v>
      </c>
      <c r="B486" s="21" t="s">
        <v>230</v>
      </c>
      <c r="C486" s="22" t="s">
        <v>24</v>
      </c>
      <c r="D486" s="107">
        <v>51.6</v>
      </c>
      <c r="E486" s="107">
        <v>5196</v>
      </c>
      <c r="F486" s="180">
        <f t="shared" ref="F486:F498" si="32">+D486*E486</f>
        <v>268113.60000000003</v>
      </c>
    </row>
    <row r="487" spans="1:6" x14ac:dyDescent="0.2">
      <c r="A487" s="122">
        <v>9.1999999999999993</v>
      </c>
      <c r="B487" s="21" t="s">
        <v>123</v>
      </c>
      <c r="C487" s="22" t="s">
        <v>24</v>
      </c>
      <c r="D487" s="107">
        <v>58.4</v>
      </c>
      <c r="E487" s="107">
        <v>3250</v>
      </c>
      <c r="F487" s="180">
        <f t="shared" si="32"/>
        <v>189800</v>
      </c>
    </row>
    <row r="488" spans="1:6" x14ac:dyDescent="0.2">
      <c r="A488" s="122">
        <v>9.3000000000000007</v>
      </c>
      <c r="B488" s="54" t="s">
        <v>231</v>
      </c>
      <c r="C488" s="22" t="s">
        <v>27</v>
      </c>
      <c r="D488" s="107">
        <v>1</v>
      </c>
      <c r="E488" s="107">
        <v>225000</v>
      </c>
      <c r="F488" s="180">
        <f t="shared" si="32"/>
        <v>225000</v>
      </c>
    </row>
    <row r="489" spans="1:6" x14ac:dyDescent="0.2">
      <c r="A489" s="122">
        <v>9.4</v>
      </c>
      <c r="B489" s="209" t="s">
        <v>232</v>
      </c>
      <c r="C489" s="22" t="s">
        <v>27</v>
      </c>
      <c r="D489" s="107">
        <v>2</v>
      </c>
      <c r="E489" s="107">
        <v>279000</v>
      </c>
      <c r="F489" s="180">
        <f t="shared" si="32"/>
        <v>558000</v>
      </c>
    </row>
    <row r="490" spans="1:6" x14ac:dyDescent="0.2">
      <c r="A490" s="122">
        <v>9.5</v>
      </c>
      <c r="B490" s="105" t="s">
        <v>233</v>
      </c>
      <c r="C490" s="22" t="s">
        <v>27</v>
      </c>
      <c r="D490" s="107">
        <v>2</v>
      </c>
      <c r="E490" s="107">
        <v>91700</v>
      </c>
      <c r="F490" s="180">
        <f t="shared" si="32"/>
        <v>183400</v>
      </c>
    </row>
    <row r="491" spans="1:6" x14ac:dyDescent="0.2">
      <c r="A491" s="122">
        <v>9.6</v>
      </c>
      <c r="B491" s="105" t="s">
        <v>234</v>
      </c>
      <c r="C491" s="22" t="s">
        <v>27</v>
      </c>
      <c r="D491" s="107">
        <v>6</v>
      </c>
      <c r="E491" s="107">
        <v>24849</v>
      </c>
      <c r="F491" s="180">
        <f t="shared" si="32"/>
        <v>149094</v>
      </c>
    </row>
    <row r="492" spans="1:6" ht="24" x14ac:dyDescent="0.2">
      <c r="A492" s="122">
        <v>9.6999999999999993</v>
      </c>
      <c r="B492" s="105" t="s">
        <v>235</v>
      </c>
      <c r="C492" s="22" t="s">
        <v>27</v>
      </c>
      <c r="D492" s="107">
        <v>2</v>
      </c>
      <c r="E492" s="107">
        <v>25435</v>
      </c>
      <c r="F492" s="180">
        <f t="shared" si="32"/>
        <v>50870</v>
      </c>
    </row>
    <row r="493" spans="1:6" x14ac:dyDescent="0.2">
      <c r="A493" s="122">
        <v>9.8000000000000007</v>
      </c>
      <c r="B493" s="105" t="s">
        <v>236</v>
      </c>
      <c r="C493" s="22" t="s">
        <v>27</v>
      </c>
      <c r="D493" s="107">
        <v>5</v>
      </c>
      <c r="E493" s="107">
        <v>24651</v>
      </c>
      <c r="F493" s="180">
        <f t="shared" si="32"/>
        <v>123255</v>
      </c>
    </row>
    <row r="494" spans="1:6" x14ac:dyDescent="0.2">
      <c r="A494" s="122">
        <v>9.9</v>
      </c>
      <c r="B494" s="105" t="s">
        <v>237</v>
      </c>
      <c r="C494" s="22" t="s">
        <v>27</v>
      </c>
      <c r="D494" s="107">
        <v>4</v>
      </c>
      <c r="E494" s="107">
        <v>34805</v>
      </c>
      <c r="F494" s="180">
        <f t="shared" si="32"/>
        <v>139220</v>
      </c>
    </row>
    <row r="495" spans="1:6" x14ac:dyDescent="0.2">
      <c r="A495" s="214">
        <v>9.1</v>
      </c>
      <c r="B495" s="105" t="s">
        <v>114</v>
      </c>
      <c r="C495" s="22" t="s">
        <v>27</v>
      </c>
      <c r="D495" s="107">
        <v>4</v>
      </c>
      <c r="E495" s="107">
        <v>10796</v>
      </c>
      <c r="F495" s="180">
        <f t="shared" si="32"/>
        <v>43184</v>
      </c>
    </row>
    <row r="496" spans="1:6" x14ac:dyDescent="0.2">
      <c r="A496" s="122">
        <v>9.11</v>
      </c>
      <c r="B496" s="105" t="s">
        <v>238</v>
      </c>
      <c r="C496" s="22" t="s">
        <v>27</v>
      </c>
      <c r="D496" s="107">
        <v>3</v>
      </c>
      <c r="E496" s="107">
        <v>19566</v>
      </c>
      <c r="F496" s="180">
        <f t="shared" si="32"/>
        <v>58698</v>
      </c>
    </row>
    <row r="497" spans="1:6" ht="24" x14ac:dyDescent="0.2">
      <c r="A497" s="122">
        <v>9.1199999999999992</v>
      </c>
      <c r="B497" s="105" t="s">
        <v>239</v>
      </c>
      <c r="C497" s="22" t="s">
        <v>24</v>
      </c>
      <c r="D497" s="107">
        <v>14.5</v>
      </c>
      <c r="E497" s="107">
        <v>57582</v>
      </c>
      <c r="F497" s="180">
        <f t="shared" si="32"/>
        <v>834939</v>
      </c>
    </row>
    <row r="498" spans="1:6" ht="24" x14ac:dyDescent="0.2">
      <c r="A498" s="122">
        <v>9.1300000000000008</v>
      </c>
      <c r="B498" s="105" t="s">
        <v>240</v>
      </c>
      <c r="C498" s="22" t="s">
        <v>27</v>
      </c>
      <c r="D498" s="107">
        <v>3</v>
      </c>
      <c r="E498" s="107">
        <v>299664</v>
      </c>
      <c r="F498" s="180">
        <f t="shared" si="32"/>
        <v>898992</v>
      </c>
    </row>
    <row r="499" spans="1:6" ht="24" x14ac:dyDescent="0.2">
      <c r="A499" s="122">
        <v>9.14</v>
      </c>
      <c r="B499" s="105" t="s">
        <v>241</v>
      </c>
      <c r="C499" s="22" t="s">
        <v>27</v>
      </c>
      <c r="D499" s="107">
        <v>1</v>
      </c>
      <c r="E499" s="107">
        <v>656851</v>
      </c>
      <c r="F499" s="180">
        <f>+E499*D499</f>
        <v>656851</v>
      </c>
    </row>
    <row r="500" spans="1:6" x14ac:dyDescent="0.2">
      <c r="A500" s="85">
        <v>10</v>
      </c>
      <c r="B500" s="215" t="s">
        <v>129</v>
      </c>
      <c r="C500" s="31"/>
      <c r="D500" s="164"/>
      <c r="E500" s="164"/>
      <c r="F500" s="175"/>
    </row>
    <row r="501" spans="1:6" ht="24" x14ac:dyDescent="0.2">
      <c r="A501" s="29">
        <v>10.1</v>
      </c>
      <c r="B501" s="58" t="s">
        <v>242</v>
      </c>
      <c r="C501" s="31" t="s">
        <v>15</v>
      </c>
      <c r="D501" s="164">
        <v>10.4</v>
      </c>
      <c r="E501" s="164">
        <v>38030</v>
      </c>
      <c r="F501" s="175">
        <f>+D501*E501</f>
        <v>395512</v>
      </c>
    </row>
    <row r="502" spans="1:6" x14ac:dyDescent="0.2">
      <c r="A502" s="85">
        <v>11</v>
      </c>
      <c r="B502" s="45" t="s">
        <v>25</v>
      </c>
      <c r="C502" s="45"/>
      <c r="D502" s="172"/>
      <c r="E502" s="172"/>
      <c r="F502" s="175"/>
    </row>
    <row r="503" spans="1:6" x14ac:dyDescent="0.2">
      <c r="A503" s="29">
        <v>11.1</v>
      </c>
      <c r="B503" s="48" t="s">
        <v>191</v>
      </c>
      <c r="C503" s="31" t="s">
        <v>27</v>
      </c>
      <c r="D503" s="195">
        <v>1</v>
      </c>
      <c r="E503" s="195">
        <v>787950</v>
      </c>
      <c r="F503" s="175">
        <f>+D503*E503</f>
        <v>787950</v>
      </c>
    </row>
    <row r="504" spans="1:6" x14ac:dyDescent="0.2">
      <c r="A504" s="216">
        <v>11.2</v>
      </c>
      <c r="B504" s="92" t="s">
        <v>262</v>
      </c>
      <c r="C504" s="93" t="s">
        <v>27</v>
      </c>
      <c r="D504" s="195">
        <v>2</v>
      </c>
      <c r="E504" s="195">
        <v>251600</v>
      </c>
      <c r="F504" s="175">
        <f>+D504*E504</f>
        <v>503200</v>
      </c>
    </row>
    <row r="505" spans="1:6" x14ac:dyDescent="0.2">
      <c r="A505" s="29">
        <v>11.3</v>
      </c>
      <c r="B505" s="51" t="s">
        <v>244</v>
      </c>
      <c r="C505" s="31" t="s">
        <v>27</v>
      </c>
      <c r="D505" s="195">
        <v>2</v>
      </c>
      <c r="E505" s="195">
        <v>413700</v>
      </c>
      <c r="F505" s="175">
        <f t="shared" ref="F505" si="33">+D505*E505</f>
        <v>827400</v>
      </c>
    </row>
    <row r="506" spans="1:6" x14ac:dyDescent="0.2">
      <c r="A506" s="217">
        <v>11.4</v>
      </c>
      <c r="B506" s="53" t="s">
        <v>29</v>
      </c>
      <c r="C506" s="31" t="s">
        <v>27</v>
      </c>
      <c r="D506" s="164">
        <v>8</v>
      </c>
      <c r="E506" s="164">
        <v>60638</v>
      </c>
      <c r="F506" s="175">
        <f>+D506*E506</f>
        <v>485104</v>
      </c>
    </row>
    <row r="507" spans="1:6" x14ac:dyDescent="0.2">
      <c r="A507" s="217">
        <v>11.5</v>
      </c>
      <c r="B507" s="54" t="s">
        <v>50</v>
      </c>
      <c r="C507" s="31" t="s">
        <v>27</v>
      </c>
      <c r="D507" s="164">
        <v>10</v>
      </c>
      <c r="E507" s="164">
        <v>162510</v>
      </c>
      <c r="F507" s="175">
        <f>+D507*E507</f>
        <v>1625100</v>
      </c>
    </row>
    <row r="508" spans="1:6" x14ac:dyDescent="0.2">
      <c r="A508" s="85">
        <v>12</v>
      </c>
      <c r="B508" s="45" t="s">
        <v>33</v>
      </c>
      <c r="C508" s="45"/>
      <c r="D508" s="172"/>
      <c r="E508" s="172"/>
      <c r="F508" s="173"/>
    </row>
    <row r="509" spans="1:6" ht="24" x14ac:dyDescent="0.2">
      <c r="A509" s="29">
        <v>12.1</v>
      </c>
      <c r="B509" s="95" t="s">
        <v>180</v>
      </c>
      <c r="C509" s="31" t="s">
        <v>27</v>
      </c>
      <c r="D509" s="164">
        <v>3</v>
      </c>
      <c r="E509" s="174">
        <v>371715</v>
      </c>
      <c r="F509" s="175">
        <f>+D509*E509</f>
        <v>1115145</v>
      </c>
    </row>
    <row r="510" spans="1:6" ht="24" x14ac:dyDescent="0.2">
      <c r="A510" s="29">
        <v>12.2</v>
      </c>
      <c r="B510" s="95" t="s">
        <v>318</v>
      </c>
      <c r="C510" s="31" t="s">
        <v>15</v>
      </c>
      <c r="D510" s="164">
        <v>9.6</v>
      </c>
      <c r="E510" s="174">
        <v>125282</v>
      </c>
      <c r="F510" s="175">
        <f>+D510*E510</f>
        <v>1202707.2</v>
      </c>
    </row>
    <row r="511" spans="1:6" ht="24" x14ac:dyDescent="0.2">
      <c r="A511" s="29">
        <v>12.3</v>
      </c>
      <c r="B511" s="95" t="s">
        <v>246</v>
      </c>
      <c r="C511" s="31" t="s">
        <v>24</v>
      </c>
      <c r="D511" s="164">
        <v>6.4</v>
      </c>
      <c r="E511" s="174">
        <v>22260</v>
      </c>
      <c r="F511" s="175">
        <f>+E511*D511</f>
        <v>142464</v>
      </c>
    </row>
    <row r="512" spans="1:6" ht="24" x14ac:dyDescent="0.2">
      <c r="A512" s="29">
        <v>12.4</v>
      </c>
      <c r="B512" s="95" t="s">
        <v>247</v>
      </c>
      <c r="C512" s="31" t="s">
        <v>15</v>
      </c>
      <c r="D512" s="164">
        <v>12.9</v>
      </c>
      <c r="E512" s="174">
        <v>89609</v>
      </c>
      <c r="F512" s="175">
        <f>+E512*D512</f>
        <v>1155956.1000000001</v>
      </c>
    </row>
    <row r="513" spans="1:6" x14ac:dyDescent="0.2">
      <c r="A513" s="85">
        <v>13</v>
      </c>
      <c r="B513" s="94" t="s">
        <v>51</v>
      </c>
      <c r="C513" s="31"/>
      <c r="D513" s="164"/>
      <c r="E513" s="174"/>
      <c r="F513" s="175"/>
    </row>
    <row r="514" spans="1:6" x14ac:dyDescent="0.2">
      <c r="A514" s="29">
        <v>13.1</v>
      </c>
      <c r="B514" s="95" t="s">
        <v>248</v>
      </c>
      <c r="C514" s="31" t="s">
        <v>15</v>
      </c>
      <c r="D514" s="164">
        <v>19.8</v>
      </c>
      <c r="E514" s="174">
        <v>148890</v>
      </c>
      <c r="F514" s="175">
        <f>+D514*E514</f>
        <v>2948022</v>
      </c>
    </row>
    <row r="515" spans="1:6" ht="24" x14ac:dyDescent="0.2">
      <c r="A515" s="29">
        <v>13.2</v>
      </c>
      <c r="B515" s="95" t="s">
        <v>249</v>
      </c>
      <c r="C515" s="31" t="s">
        <v>15</v>
      </c>
      <c r="D515" s="164">
        <v>24.1</v>
      </c>
      <c r="E515" s="174">
        <v>251457</v>
      </c>
      <c r="F515" s="175">
        <f>+E515*D515</f>
        <v>6060113.7000000002</v>
      </c>
    </row>
    <row r="516" spans="1:6" ht="24" x14ac:dyDescent="0.2">
      <c r="A516" s="29">
        <v>13.3</v>
      </c>
      <c r="B516" s="95" t="s">
        <v>52</v>
      </c>
      <c r="C516" s="31" t="s">
        <v>15</v>
      </c>
      <c r="D516" s="164">
        <v>2.6</v>
      </c>
      <c r="E516" s="174">
        <v>232896</v>
      </c>
      <c r="F516" s="175">
        <f>+E516*D516</f>
        <v>605529.59999999998</v>
      </c>
    </row>
    <row r="517" spans="1:6" x14ac:dyDescent="0.2">
      <c r="A517" s="85">
        <v>14</v>
      </c>
      <c r="B517" s="45" t="s">
        <v>250</v>
      </c>
      <c r="C517" s="45"/>
      <c r="D517" s="172"/>
      <c r="E517" s="172"/>
      <c r="F517" s="173"/>
    </row>
    <row r="518" spans="1:6" ht="24" x14ac:dyDescent="0.2">
      <c r="A518" s="29">
        <v>14.1</v>
      </c>
      <c r="B518" s="58" t="s">
        <v>251</v>
      </c>
      <c r="C518" s="31" t="s">
        <v>27</v>
      </c>
      <c r="D518" s="164">
        <v>2</v>
      </c>
      <c r="E518" s="174">
        <v>360000</v>
      </c>
      <c r="F518" s="175">
        <f>+D518*E518</f>
        <v>720000</v>
      </c>
    </row>
    <row r="519" spans="1:6" ht="36" x14ac:dyDescent="0.2">
      <c r="A519" s="29">
        <v>14.2</v>
      </c>
      <c r="B519" s="58" t="s">
        <v>252</v>
      </c>
      <c r="C519" s="31" t="s">
        <v>85</v>
      </c>
      <c r="D519" s="164">
        <v>3.3</v>
      </c>
      <c r="E519" s="174">
        <v>265500</v>
      </c>
      <c r="F519" s="175">
        <f>+D519*E519</f>
        <v>876150</v>
      </c>
    </row>
    <row r="520" spans="1:6" x14ac:dyDescent="0.2">
      <c r="A520" s="85">
        <v>15</v>
      </c>
      <c r="B520" s="39" t="s">
        <v>53</v>
      </c>
      <c r="C520" s="31"/>
      <c r="D520" s="164"/>
      <c r="E520" s="174"/>
      <c r="F520" s="175"/>
    </row>
    <row r="521" spans="1:6" x14ac:dyDescent="0.2">
      <c r="A521" s="29">
        <v>15.1</v>
      </c>
      <c r="B521" s="40" t="s">
        <v>201</v>
      </c>
      <c r="C521" s="31" t="s">
        <v>15</v>
      </c>
      <c r="D521" s="164">
        <v>12.8</v>
      </c>
      <c r="E521" s="174">
        <v>32969</v>
      </c>
      <c r="F521" s="175">
        <f>+E521*D521</f>
        <v>422003.20000000001</v>
      </c>
    </row>
    <row r="522" spans="1:6" x14ac:dyDescent="0.2">
      <c r="A522" s="29">
        <v>15.2</v>
      </c>
      <c r="B522" s="40" t="s">
        <v>253</v>
      </c>
      <c r="C522" s="31" t="s">
        <v>15</v>
      </c>
      <c r="D522" s="164">
        <v>48.9</v>
      </c>
      <c r="E522" s="174">
        <v>41884</v>
      </c>
      <c r="F522" s="175">
        <f>+E522*D522</f>
        <v>2048127.5999999999</v>
      </c>
    </row>
    <row r="523" spans="1:6" x14ac:dyDescent="0.2">
      <c r="A523" s="85">
        <v>15</v>
      </c>
      <c r="B523" s="56" t="s">
        <v>37</v>
      </c>
      <c r="C523" s="31"/>
      <c r="D523" s="164"/>
      <c r="E523" s="164"/>
      <c r="F523" s="177"/>
    </row>
    <row r="524" spans="1:6" x14ac:dyDescent="0.2">
      <c r="A524" s="52">
        <v>15.1</v>
      </c>
      <c r="B524" s="58" t="s">
        <v>56</v>
      </c>
      <c r="C524" s="59" t="s">
        <v>15</v>
      </c>
      <c r="D524" s="164">
        <v>186.5</v>
      </c>
      <c r="E524" s="164">
        <v>10670</v>
      </c>
      <c r="F524" s="177">
        <f>+D524*E524</f>
        <v>1989955</v>
      </c>
    </row>
    <row r="525" spans="1:6" x14ac:dyDescent="0.2">
      <c r="A525" s="97">
        <v>15.2</v>
      </c>
      <c r="B525" s="58" t="s">
        <v>57</v>
      </c>
      <c r="C525" s="59" t="s">
        <v>15</v>
      </c>
      <c r="D525" s="164">
        <v>407.82748876060469</v>
      </c>
      <c r="E525" s="164">
        <v>8900</v>
      </c>
      <c r="F525" s="177">
        <f>+D525*E525</f>
        <v>3629664.6499693817</v>
      </c>
    </row>
    <row r="526" spans="1:6" x14ac:dyDescent="0.2">
      <c r="A526" s="52">
        <v>15.3</v>
      </c>
      <c r="B526" s="58" t="s">
        <v>183</v>
      </c>
      <c r="C526" s="59" t="s">
        <v>15</v>
      </c>
      <c r="D526" s="164">
        <v>89.2</v>
      </c>
      <c r="E526" s="164">
        <v>14523</v>
      </c>
      <c r="F526" s="177">
        <f>+D526*E526</f>
        <v>1295451.6000000001</v>
      </c>
    </row>
    <row r="527" spans="1:6" x14ac:dyDescent="0.2">
      <c r="A527" s="52">
        <v>15.4</v>
      </c>
      <c r="B527" s="54" t="s">
        <v>254</v>
      </c>
      <c r="C527" s="59" t="s">
        <v>15</v>
      </c>
      <c r="D527" s="164">
        <v>162.4</v>
      </c>
      <c r="E527" s="164">
        <v>16875</v>
      </c>
      <c r="F527" s="177">
        <f>+D527*E527</f>
        <v>2740500</v>
      </c>
    </row>
    <row r="528" spans="1:6" x14ac:dyDescent="0.2">
      <c r="A528" s="85">
        <v>16</v>
      </c>
      <c r="B528" s="45" t="s">
        <v>61</v>
      </c>
      <c r="C528" s="109"/>
      <c r="D528" s="181"/>
      <c r="E528" s="181"/>
      <c r="F528" s="180"/>
    </row>
    <row r="529" spans="1:7" ht="12.75" thickBot="1" x14ac:dyDescent="0.25">
      <c r="A529" s="104">
        <v>16.100000000000001</v>
      </c>
      <c r="B529" s="111" t="s">
        <v>62</v>
      </c>
      <c r="C529" s="109" t="s">
        <v>15</v>
      </c>
      <c r="D529" s="181">
        <v>206.4</v>
      </c>
      <c r="E529" s="181">
        <v>3829</v>
      </c>
      <c r="F529" s="180">
        <f>+D529*E529</f>
        <v>790305.6</v>
      </c>
    </row>
    <row r="530" spans="1:7" x14ac:dyDescent="0.2">
      <c r="A530" s="218">
        <v>17</v>
      </c>
      <c r="B530" s="134" t="s">
        <v>64</v>
      </c>
      <c r="C530" s="134"/>
      <c r="D530" s="183"/>
      <c r="E530" s="184"/>
      <c r="F530" s="185"/>
    </row>
    <row r="531" spans="1:7" ht="24" x14ac:dyDescent="0.2">
      <c r="A531" s="122">
        <v>17.100000000000001</v>
      </c>
      <c r="B531" s="105" t="s">
        <v>255</v>
      </c>
      <c r="C531" s="22" t="s">
        <v>27</v>
      </c>
      <c r="D531" s="186">
        <v>2</v>
      </c>
      <c r="E531" s="107">
        <v>1663010</v>
      </c>
      <c r="F531" s="187">
        <f>E531*D531</f>
        <v>3326020</v>
      </c>
    </row>
    <row r="532" spans="1:7" ht="24.75" thickBot="1" x14ac:dyDescent="0.25">
      <c r="A532" s="122">
        <v>17.2</v>
      </c>
      <c r="B532" s="58" t="s">
        <v>256</v>
      </c>
      <c r="C532" s="22" t="s">
        <v>27</v>
      </c>
      <c r="D532" s="186">
        <v>2</v>
      </c>
      <c r="E532" s="107">
        <v>3568000</v>
      </c>
      <c r="F532" s="187">
        <f>E532*D532</f>
        <v>7136000</v>
      </c>
    </row>
    <row r="533" spans="1:7" x14ac:dyDescent="0.2">
      <c r="A533" s="133"/>
      <c r="B533" s="134" t="s">
        <v>39</v>
      </c>
      <c r="C533" s="135"/>
      <c r="D533" s="136"/>
      <c r="E533" s="137"/>
      <c r="F533" s="138">
        <f>ROUND(SUM(F453:F529),0)</f>
        <v>83411926</v>
      </c>
    </row>
    <row r="534" spans="1:7" x14ac:dyDescent="0.2">
      <c r="A534" s="112"/>
      <c r="B534" s="113" t="s">
        <v>79</v>
      </c>
      <c r="C534" s="114"/>
      <c r="D534" s="139"/>
      <c r="E534" s="140"/>
      <c r="F534" s="141">
        <f>ROUNDUP((+F533*0.3),0)</f>
        <v>25023578</v>
      </c>
    </row>
    <row r="535" spans="1:7" x14ac:dyDescent="0.2">
      <c r="A535" s="112"/>
      <c r="B535" s="113" t="s">
        <v>67</v>
      </c>
      <c r="C535" s="114"/>
      <c r="D535" s="139"/>
      <c r="E535" s="140"/>
      <c r="F535" s="117">
        <f>SUM(F531:F532)</f>
        <v>10462020</v>
      </c>
    </row>
    <row r="536" spans="1:7" x14ac:dyDescent="0.2">
      <c r="A536" s="112"/>
      <c r="B536" s="113" t="s">
        <v>80</v>
      </c>
      <c r="C536" s="114"/>
      <c r="D536" s="139"/>
      <c r="E536" s="140"/>
      <c r="F536" s="117">
        <f>ROUND((F535*16%),0)</f>
        <v>1673923</v>
      </c>
    </row>
    <row r="537" spans="1:7" ht="12.75" thickBot="1" x14ac:dyDescent="0.25">
      <c r="A537" s="236" t="s">
        <v>257</v>
      </c>
      <c r="B537" s="237"/>
      <c r="C537" s="237"/>
      <c r="D537" s="237"/>
      <c r="E537" s="237"/>
      <c r="F537" s="142">
        <f>SUM(F533:F536)</f>
        <v>120571447</v>
      </c>
      <c r="G537" s="1">
        <v>120571447</v>
      </c>
    </row>
    <row r="538" spans="1:7" x14ac:dyDescent="0.2">
      <c r="A538" s="241" t="s">
        <v>263</v>
      </c>
      <c r="B538" s="242"/>
      <c r="C538" s="242"/>
      <c r="D538" s="242"/>
      <c r="E538" s="242"/>
      <c r="F538" s="243"/>
    </row>
    <row r="539" spans="1:7" x14ac:dyDescent="0.2">
      <c r="A539" s="143">
        <v>1</v>
      </c>
      <c r="B539" s="144" t="s">
        <v>83</v>
      </c>
      <c r="C539" s="145"/>
      <c r="D539" s="145"/>
      <c r="E539" s="145"/>
      <c r="F539" s="146"/>
    </row>
    <row r="540" spans="1:7" x14ac:dyDescent="0.2">
      <c r="A540" s="143">
        <v>1.1000000000000001</v>
      </c>
      <c r="B540" s="145" t="s">
        <v>264</v>
      </c>
      <c r="C540" s="145" t="s">
        <v>15</v>
      </c>
      <c r="D540" s="145">
        <v>162.4</v>
      </c>
      <c r="E540" s="222">
        <v>1876</v>
      </c>
      <c r="F540" s="223">
        <f>+D540*E540</f>
        <v>304662.40000000002</v>
      </c>
    </row>
    <row r="541" spans="1:7" x14ac:dyDescent="0.2">
      <c r="A541" s="143">
        <v>2</v>
      </c>
      <c r="B541" s="144" t="s">
        <v>265</v>
      </c>
      <c r="C541" s="145"/>
      <c r="D541" s="145"/>
      <c r="E541" s="222"/>
      <c r="F541" s="223"/>
    </row>
    <row r="542" spans="1:7" ht="24" x14ac:dyDescent="0.2">
      <c r="A542" s="143">
        <v>2.1</v>
      </c>
      <c r="B542" s="147" t="s">
        <v>307</v>
      </c>
      <c r="C542" s="145" t="s">
        <v>15</v>
      </c>
      <c r="D542" s="145">
        <v>7.02</v>
      </c>
      <c r="E542" s="222">
        <v>6608</v>
      </c>
      <c r="F542" s="223">
        <f t="shared" ref="F542:F553" si="34">+D542*E542</f>
        <v>46388.159999999996</v>
      </c>
    </row>
    <row r="543" spans="1:7" x14ac:dyDescent="0.2">
      <c r="A543" s="143">
        <v>2.2000000000000002</v>
      </c>
      <c r="B543" s="145" t="s">
        <v>267</v>
      </c>
      <c r="C543" s="145" t="s">
        <v>7</v>
      </c>
      <c r="D543" s="145">
        <v>2</v>
      </c>
      <c r="E543" s="222">
        <v>46140</v>
      </c>
      <c r="F543" s="223">
        <f t="shared" si="34"/>
        <v>92280</v>
      </c>
    </row>
    <row r="544" spans="1:7" ht="24" x14ac:dyDescent="0.2">
      <c r="A544" s="143">
        <v>2.2999999999999998</v>
      </c>
      <c r="B544" s="147" t="s">
        <v>212</v>
      </c>
      <c r="C544" s="145" t="s">
        <v>15</v>
      </c>
      <c r="D544" s="145">
        <v>5.84</v>
      </c>
      <c r="E544" s="222">
        <v>11584</v>
      </c>
      <c r="F544" s="223">
        <f>+D544*E544</f>
        <v>67650.559999999998</v>
      </c>
    </row>
    <row r="545" spans="1:6" x14ac:dyDescent="0.2">
      <c r="A545" s="143">
        <v>3</v>
      </c>
      <c r="B545" s="144" t="s">
        <v>269</v>
      </c>
      <c r="C545" s="145"/>
      <c r="D545" s="145"/>
      <c r="E545" s="222"/>
      <c r="F545" s="223"/>
    </row>
    <row r="546" spans="1:6" ht="36" x14ac:dyDescent="0.2">
      <c r="A546" s="143">
        <v>3.1</v>
      </c>
      <c r="B546" s="21" t="s">
        <v>270</v>
      </c>
      <c r="C546" s="145" t="s">
        <v>24</v>
      </c>
      <c r="D546" s="145">
        <v>19</v>
      </c>
      <c r="E546" s="222">
        <v>423200</v>
      </c>
      <c r="F546" s="223">
        <f t="shared" si="34"/>
        <v>8040800</v>
      </c>
    </row>
    <row r="547" spans="1:6" x14ac:dyDescent="0.2">
      <c r="A547" s="143">
        <v>3.2</v>
      </c>
      <c r="B547" s="21" t="s">
        <v>317</v>
      </c>
      <c r="C547" s="145" t="s">
        <v>24</v>
      </c>
      <c r="D547" s="145">
        <v>19</v>
      </c>
      <c r="E547" s="222">
        <v>45800</v>
      </c>
      <c r="F547" s="223">
        <f>+D547*E547</f>
        <v>870200</v>
      </c>
    </row>
    <row r="548" spans="1:6" x14ac:dyDescent="0.2">
      <c r="A548" s="143">
        <v>4</v>
      </c>
      <c r="B548" s="144" t="s">
        <v>272</v>
      </c>
      <c r="C548" s="145"/>
      <c r="D548" s="145"/>
      <c r="E548" s="222"/>
      <c r="F548" s="223"/>
    </row>
    <row r="549" spans="1:6" ht="36" x14ac:dyDescent="0.2">
      <c r="A549" s="143">
        <v>4.0999999999999996</v>
      </c>
      <c r="B549" s="147" t="s">
        <v>273</v>
      </c>
      <c r="C549" s="145" t="s">
        <v>15</v>
      </c>
      <c r="D549" s="145">
        <v>85.42</v>
      </c>
      <c r="E549" s="222">
        <v>140000</v>
      </c>
      <c r="F549" s="223">
        <f t="shared" si="34"/>
        <v>11958800</v>
      </c>
    </row>
    <row r="550" spans="1:6" ht="24" x14ac:dyDescent="0.2">
      <c r="A550" s="143">
        <v>4.2</v>
      </c>
      <c r="B550" s="21" t="s">
        <v>274</v>
      </c>
      <c r="C550" s="145" t="s">
        <v>24</v>
      </c>
      <c r="D550" s="145">
        <v>52</v>
      </c>
      <c r="E550" s="222">
        <v>18600</v>
      </c>
      <c r="F550" s="223">
        <f>+D550*E550</f>
        <v>967200</v>
      </c>
    </row>
    <row r="551" spans="1:6" x14ac:dyDescent="0.2">
      <c r="A551" s="143">
        <v>5</v>
      </c>
      <c r="B551" s="213" t="s">
        <v>108</v>
      </c>
      <c r="C551" s="145"/>
      <c r="D551" s="145"/>
      <c r="E551" s="222"/>
      <c r="F551" s="223"/>
    </row>
    <row r="552" spans="1:6" ht="24" x14ac:dyDescent="0.2">
      <c r="A552" s="143">
        <v>5.0999999999999996</v>
      </c>
      <c r="B552" s="176" t="s">
        <v>275</v>
      </c>
      <c r="C552" s="53" t="s">
        <v>15</v>
      </c>
      <c r="D552" s="145">
        <v>13.5</v>
      </c>
      <c r="E552" s="222">
        <v>89500</v>
      </c>
      <c r="F552" s="223">
        <f t="shared" si="34"/>
        <v>1208250</v>
      </c>
    </row>
    <row r="553" spans="1:6" ht="24" x14ac:dyDescent="0.2">
      <c r="A553" s="143">
        <v>5.2</v>
      </c>
      <c r="B553" s="169" t="s">
        <v>276</v>
      </c>
      <c r="C553" s="53" t="s">
        <v>15</v>
      </c>
      <c r="D553" s="145">
        <v>42</v>
      </c>
      <c r="E553" s="222">
        <v>174600</v>
      </c>
      <c r="F553" s="223">
        <f t="shared" si="34"/>
        <v>7333200</v>
      </c>
    </row>
    <row r="554" spans="1:6" x14ac:dyDescent="0.2">
      <c r="A554" s="143">
        <v>6</v>
      </c>
      <c r="B554" s="144" t="s">
        <v>19</v>
      </c>
      <c r="C554" s="145"/>
      <c r="D554" s="145"/>
      <c r="E554" s="222"/>
      <c r="F554" s="223"/>
    </row>
    <row r="555" spans="1:6" ht="24" x14ac:dyDescent="0.2">
      <c r="A555" s="143">
        <v>6.1</v>
      </c>
      <c r="B555" s="21" t="s">
        <v>277</v>
      </c>
      <c r="C555" s="145" t="s">
        <v>15</v>
      </c>
      <c r="D555" s="145">
        <v>12</v>
      </c>
      <c r="E555" s="222">
        <v>17870</v>
      </c>
      <c r="F555" s="223">
        <f>+D555*E555</f>
        <v>214440</v>
      </c>
    </row>
    <row r="556" spans="1:6" x14ac:dyDescent="0.2">
      <c r="A556" s="143">
        <v>6.2</v>
      </c>
      <c r="B556" s="145" t="s">
        <v>314</v>
      </c>
      <c r="C556" s="145" t="s">
        <v>15</v>
      </c>
      <c r="D556" s="145">
        <v>24</v>
      </c>
      <c r="E556" s="222">
        <v>10670</v>
      </c>
      <c r="F556" s="223">
        <f>+D556*E556</f>
        <v>256080</v>
      </c>
    </row>
    <row r="557" spans="1:6" x14ac:dyDescent="0.2">
      <c r="A557" s="143">
        <v>7</v>
      </c>
      <c r="B557" s="144" t="s">
        <v>37</v>
      </c>
      <c r="C557" s="145"/>
      <c r="D557" s="145"/>
      <c r="E557" s="222"/>
      <c r="F557" s="223"/>
    </row>
    <row r="558" spans="1:6" ht="36" x14ac:dyDescent="0.2">
      <c r="A558" s="143">
        <v>7.1</v>
      </c>
      <c r="B558" s="147" t="s">
        <v>279</v>
      </c>
      <c r="C558" s="145" t="s">
        <v>15</v>
      </c>
      <c r="D558" s="145">
        <v>258.43321614224988</v>
      </c>
      <c r="E558" s="222">
        <v>23000</v>
      </c>
      <c r="F558" s="223">
        <f t="shared" ref="F558" si="35">+D558*E558</f>
        <v>5943963.9712717468</v>
      </c>
    </row>
    <row r="559" spans="1:6" x14ac:dyDescent="0.2">
      <c r="A559" s="143">
        <v>8</v>
      </c>
      <c r="B559" s="224" t="s">
        <v>110</v>
      </c>
      <c r="C559" s="145"/>
      <c r="D559" s="145"/>
      <c r="E559" s="222"/>
      <c r="F559" s="223"/>
    </row>
    <row r="560" spans="1:6" x14ac:dyDescent="0.2">
      <c r="A560" s="143">
        <v>8.1</v>
      </c>
      <c r="B560" s="21" t="s">
        <v>280</v>
      </c>
      <c r="C560" s="106" t="s">
        <v>24</v>
      </c>
      <c r="D560" s="145">
        <v>15</v>
      </c>
      <c r="E560" s="225">
        <v>10796</v>
      </c>
      <c r="F560" s="223">
        <f t="shared" ref="F560:F577" si="36">+D560*E560</f>
        <v>161940</v>
      </c>
    </row>
    <row r="561" spans="1:6" x14ac:dyDescent="0.2">
      <c r="A561" s="143">
        <v>8.1999999999999993</v>
      </c>
      <c r="B561" s="21" t="s">
        <v>281</v>
      </c>
      <c r="C561" s="106" t="s">
        <v>24</v>
      </c>
      <c r="D561" s="145">
        <v>1</v>
      </c>
      <c r="E561" s="225">
        <v>3254</v>
      </c>
      <c r="F561" s="223">
        <f t="shared" si="36"/>
        <v>3254</v>
      </c>
    </row>
    <row r="562" spans="1:6" ht="24" x14ac:dyDescent="0.2">
      <c r="A562" s="143">
        <v>8.3000000000000007</v>
      </c>
      <c r="B562" s="21" t="s">
        <v>282</v>
      </c>
      <c r="C562" s="106" t="s">
        <v>7</v>
      </c>
      <c r="D562" s="145">
        <v>2</v>
      </c>
      <c r="E562" s="225">
        <v>312400</v>
      </c>
      <c r="F562" s="223">
        <f t="shared" si="36"/>
        <v>624800</v>
      </c>
    </row>
    <row r="563" spans="1:6" ht="24" x14ac:dyDescent="0.2">
      <c r="A563" s="143">
        <v>8.4</v>
      </c>
      <c r="B563" s="21" t="s">
        <v>283</v>
      </c>
      <c r="C563" s="106" t="s">
        <v>284</v>
      </c>
      <c r="D563" s="145">
        <v>1</v>
      </c>
      <c r="E563" s="226">
        <v>299664</v>
      </c>
      <c r="F563" s="223">
        <f t="shared" si="36"/>
        <v>299664</v>
      </c>
    </row>
    <row r="564" spans="1:6" x14ac:dyDescent="0.2">
      <c r="A564" s="143">
        <v>8.5</v>
      </c>
      <c r="B564" s="21" t="s">
        <v>285</v>
      </c>
      <c r="C564" s="106" t="s">
        <v>7</v>
      </c>
      <c r="D564" s="145">
        <v>1</v>
      </c>
      <c r="E564" s="222">
        <v>2257000</v>
      </c>
      <c r="F564" s="223">
        <f t="shared" si="36"/>
        <v>2257000</v>
      </c>
    </row>
    <row r="565" spans="1:6" x14ac:dyDescent="0.2">
      <c r="A565" s="143">
        <v>9</v>
      </c>
      <c r="B565" s="56" t="s">
        <v>286</v>
      </c>
      <c r="C565" s="145"/>
      <c r="D565" s="145"/>
      <c r="E565" s="222"/>
      <c r="F565" s="223"/>
    </row>
    <row r="566" spans="1:6" ht="24" x14ac:dyDescent="0.2">
      <c r="A566" s="143">
        <v>9.1</v>
      </c>
      <c r="B566" s="21" t="s">
        <v>287</v>
      </c>
      <c r="C566" s="59" t="s">
        <v>15</v>
      </c>
      <c r="D566" s="145">
        <v>7</v>
      </c>
      <c r="E566" s="226">
        <v>705160</v>
      </c>
      <c r="F566" s="223">
        <f t="shared" si="36"/>
        <v>4936120</v>
      </c>
    </row>
    <row r="567" spans="1:6" x14ac:dyDescent="0.2">
      <c r="A567" s="143">
        <v>10</v>
      </c>
      <c r="B567" s="213" t="s">
        <v>33</v>
      </c>
      <c r="C567" s="59"/>
      <c r="D567" s="145"/>
      <c r="E567" s="226"/>
      <c r="F567" s="223"/>
    </row>
    <row r="568" spans="1:6" ht="24" x14ac:dyDescent="0.2">
      <c r="A568" s="143">
        <v>10.1</v>
      </c>
      <c r="B568" s="176" t="s">
        <v>180</v>
      </c>
      <c r="C568" s="59" t="s">
        <v>7</v>
      </c>
      <c r="D568" s="145">
        <v>1</v>
      </c>
      <c r="E568" s="226">
        <v>371717</v>
      </c>
      <c r="F568" s="223">
        <f t="shared" si="36"/>
        <v>371717</v>
      </c>
    </row>
    <row r="569" spans="1:6" ht="36" x14ac:dyDescent="0.2">
      <c r="A569" s="143">
        <v>10.199999999999999</v>
      </c>
      <c r="B569" s="21" t="s">
        <v>252</v>
      </c>
      <c r="C569" s="59" t="s">
        <v>15</v>
      </c>
      <c r="D569" s="145">
        <v>22</v>
      </c>
      <c r="E569" s="226">
        <v>265500</v>
      </c>
      <c r="F569" s="223">
        <f t="shared" si="36"/>
        <v>5841000</v>
      </c>
    </row>
    <row r="570" spans="1:6" ht="24" x14ac:dyDescent="0.2">
      <c r="A570" s="143">
        <v>10.3</v>
      </c>
      <c r="B570" s="21" t="s">
        <v>289</v>
      </c>
      <c r="C570" s="59" t="s">
        <v>15</v>
      </c>
      <c r="D570" s="145">
        <v>5.8</v>
      </c>
      <c r="E570" s="226">
        <v>234000</v>
      </c>
      <c r="F570" s="223">
        <f t="shared" si="36"/>
        <v>1357200</v>
      </c>
    </row>
    <row r="571" spans="1:6" ht="36" x14ac:dyDescent="0.2">
      <c r="A571" s="143">
        <v>10.4</v>
      </c>
      <c r="B571" s="176" t="s">
        <v>290</v>
      </c>
      <c r="C571" s="59" t="s">
        <v>7</v>
      </c>
      <c r="D571" s="145">
        <v>1</v>
      </c>
      <c r="E571" s="226">
        <v>5200000</v>
      </c>
      <c r="F571" s="223">
        <f t="shared" si="36"/>
        <v>5200000</v>
      </c>
    </row>
    <row r="572" spans="1:6" x14ac:dyDescent="0.2">
      <c r="A572" s="143">
        <v>11</v>
      </c>
      <c r="B572" s="56" t="s">
        <v>291</v>
      </c>
      <c r="C572" s="145"/>
      <c r="D572" s="145"/>
      <c r="E572" s="222"/>
      <c r="F572" s="223"/>
    </row>
    <row r="573" spans="1:6" ht="24" x14ac:dyDescent="0.2">
      <c r="A573" s="143">
        <v>11.1</v>
      </c>
      <c r="B573" s="21" t="s">
        <v>292</v>
      </c>
      <c r="C573" s="106" t="s">
        <v>7</v>
      </c>
      <c r="D573" s="227">
        <v>2</v>
      </c>
      <c r="E573" s="222">
        <v>251600</v>
      </c>
      <c r="F573" s="223">
        <f t="shared" si="36"/>
        <v>503200</v>
      </c>
    </row>
    <row r="574" spans="1:6" ht="24" x14ac:dyDescent="0.2">
      <c r="A574" s="143">
        <v>11.2</v>
      </c>
      <c r="B574" s="21" t="s">
        <v>293</v>
      </c>
      <c r="C574" s="145" t="s">
        <v>24</v>
      </c>
      <c r="D574" s="145">
        <v>30</v>
      </c>
      <c r="E574" s="222">
        <v>18600</v>
      </c>
      <c r="F574" s="223">
        <f t="shared" si="36"/>
        <v>558000</v>
      </c>
    </row>
    <row r="575" spans="1:6" ht="24" x14ac:dyDescent="0.2">
      <c r="A575" s="143">
        <v>11.3</v>
      </c>
      <c r="B575" s="21" t="s">
        <v>294</v>
      </c>
      <c r="C575" s="145" t="s">
        <v>24</v>
      </c>
      <c r="D575" s="145">
        <v>16</v>
      </c>
      <c r="E575" s="222">
        <v>19600</v>
      </c>
      <c r="F575" s="223">
        <f t="shared" si="36"/>
        <v>313600</v>
      </c>
    </row>
    <row r="576" spans="1:6" ht="24" x14ac:dyDescent="0.2">
      <c r="A576" s="143">
        <v>11.4</v>
      </c>
      <c r="B576" s="21" t="s">
        <v>295</v>
      </c>
      <c r="C576" s="145" t="s">
        <v>7</v>
      </c>
      <c r="D576" s="145">
        <v>1</v>
      </c>
      <c r="E576" s="222">
        <v>284000</v>
      </c>
      <c r="F576" s="223">
        <f t="shared" si="36"/>
        <v>284000</v>
      </c>
    </row>
    <row r="577" spans="1:7" ht="12.75" thickBot="1" x14ac:dyDescent="0.25">
      <c r="A577" s="152">
        <v>11.5</v>
      </c>
      <c r="B577" s="228" t="s">
        <v>296</v>
      </c>
      <c r="C577" s="154" t="s">
        <v>7</v>
      </c>
      <c r="D577" s="154">
        <v>12</v>
      </c>
      <c r="E577" s="155">
        <v>162510</v>
      </c>
      <c r="F577" s="156">
        <f t="shared" si="36"/>
        <v>1950120</v>
      </c>
    </row>
    <row r="578" spans="1:7" x14ac:dyDescent="0.2">
      <c r="A578" s="133"/>
      <c r="B578" s="134" t="s">
        <v>39</v>
      </c>
      <c r="C578" s="135"/>
      <c r="D578" s="136"/>
      <c r="E578" s="137"/>
      <c r="F578" s="138">
        <f>ROUND(SUM(F540:F577),0)</f>
        <v>61965530</v>
      </c>
    </row>
    <row r="579" spans="1:7" x14ac:dyDescent="0.2">
      <c r="A579" s="112"/>
      <c r="B579" s="113" t="s">
        <v>79</v>
      </c>
      <c r="C579" s="114"/>
      <c r="D579" s="139"/>
      <c r="E579" s="140"/>
      <c r="F579" s="141">
        <f>ROUNDUP((+F578*0.3),0)</f>
        <v>18589659</v>
      </c>
    </row>
    <row r="580" spans="1:7" x14ac:dyDescent="0.2">
      <c r="A580" s="112"/>
      <c r="B580" s="113" t="s">
        <v>67</v>
      </c>
      <c r="C580" s="114"/>
      <c r="D580" s="139"/>
      <c r="E580" s="140"/>
      <c r="F580" s="117"/>
    </row>
    <row r="581" spans="1:7" x14ac:dyDescent="0.2">
      <c r="A581" s="112"/>
      <c r="B581" s="113" t="s">
        <v>80</v>
      </c>
      <c r="C581" s="114"/>
      <c r="D581" s="139"/>
      <c r="E581" s="140"/>
      <c r="F581" s="117">
        <f>ROUND((F580*16%),0)</f>
        <v>0</v>
      </c>
    </row>
    <row r="582" spans="1:7" ht="12.75" thickBot="1" x14ac:dyDescent="0.25">
      <c r="A582" s="236" t="s">
        <v>297</v>
      </c>
      <c r="B582" s="237"/>
      <c r="C582" s="237"/>
      <c r="D582" s="237"/>
      <c r="E582" s="237"/>
      <c r="F582" s="142">
        <f>SUM(F578:F581)</f>
        <v>80555189</v>
      </c>
    </row>
    <row r="583" spans="1:7" ht="61.5" customHeight="1" thickBot="1" x14ac:dyDescent="0.25">
      <c r="A583" s="234" t="s">
        <v>298</v>
      </c>
      <c r="B583" s="235"/>
      <c r="C583" s="235"/>
      <c r="D583" s="235"/>
      <c r="E583" s="235"/>
      <c r="F583" s="150">
        <f>+F228+F362+F449+F537+F582</f>
        <v>467041749</v>
      </c>
    </row>
    <row r="584" spans="1:7" ht="19.5" customHeight="1" x14ac:dyDescent="0.2">
      <c r="A584" s="229"/>
      <c r="B584" s="229"/>
      <c r="C584" s="229"/>
      <c r="D584" s="229"/>
      <c r="E584" s="229"/>
      <c r="F584" s="230"/>
      <c r="G584" s="231"/>
    </row>
    <row r="585" spans="1:7" ht="15.75" customHeight="1" x14ac:dyDescent="0.2">
      <c r="A585" s="233" t="s">
        <v>299</v>
      </c>
      <c r="B585" s="233"/>
      <c r="C585" s="233"/>
      <c r="D585" s="233"/>
      <c r="E585" s="233"/>
      <c r="F585" s="233"/>
      <c r="G585" s="231"/>
    </row>
    <row r="586" spans="1:7" ht="12.75" thickBot="1" x14ac:dyDescent="0.25"/>
    <row r="587" spans="1:7" ht="51" customHeight="1" thickBot="1" x14ac:dyDescent="0.25">
      <c r="A587" s="234" t="s">
        <v>144</v>
      </c>
      <c r="B587" s="235"/>
      <c r="C587" s="235"/>
      <c r="D587" s="235"/>
      <c r="E587" s="235"/>
      <c r="F587" s="150">
        <f>+F182</f>
        <v>188764886</v>
      </c>
    </row>
    <row r="588" spans="1:7" ht="79.5" customHeight="1" thickBot="1" x14ac:dyDescent="0.25">
      <c r="A588" s="234" t="s">
        <v>300</v>
      </c>
      <c r="B588" s="235"/>
      <c r="C588" s="235"/>
      <c r="D588" s="235"/>
      <c r="E588" s="235"/>
      <c r="F588" s="150">
        <f>+F583</f>
        <v>467041749</v>
      </c>
    </row>
    <row r="589" spans="1:7" ht="41.25" customHeight="1" thickBot="1" x14ac:dyDescent="0.25">
      <c r="A589" s="234" t="s">
        <v>301</v>
      </c>
      <c r="B589" s="235"/>
      <c r="C589" s="235"/>
      <c r="D589" s="235"/>
      <c r="E589" s="235"/>
      <c r="F589" s="150">
        <f>SUM(F587:F588)</f>
        <v>655806635</v>
      </c>
      <c r="G589" s="1">
        <v>655806635</v>
      </c>
    </row>
    <row r="593" spans="2:4" x14ac:dyDescent="0.2">
      <c r="B593" s="232"/>
      <c r="C593" s="232"/>
      <c r="D593" s="232"/>
    </row>
    <row r="594" spans="2:4" x14ac:dyDescent="0.2">
      <c r="B594" s="1" t="s">
        <v>302</v>
      </c>
    </row>
    <row r="595" spans="2:4" x14ac:dyDescent="0.2">
      <c r="B595" s="1" t="s">
        <v>303</v>
      </c>
    </row>
    <row r="596" spans="2:4" x14ac:dyDescent="0.2">
      <c r="B596" s="1" t="s">
        <v>304</v>
      </c>
    </row>
  </sheetData>
  <mergeCells count="28">
    <mergeCell ref="A33:F33"/>
    <mergeCell ref="A1:F1"/>
    <mergeCell ref="A3:F3"/>
    <mergeCell ref="A5:F5"/>
    <mergeCell ref="A6:F6"/>
    <mergeCell ref="A7:F7"/>
    <mergeCell ref="A362:E362"/>
    <mergeCell ref="A70:F70"/>
    <mergeCell ref="A93:F93"/>
    <mergeCell ref="A112:E112"/>
    <mergeCell ref="A113:F113"/>
    <mergeCell ref="A181:E181"/>
    <mergeCell ref="A182:E182"/>
    <mergeCell ref="A183:F183"/>
    <mergeCell ref="A184:F184"/>
    <mergeCell ref="A228:E228"/>
    <mergeCell ref="A229:F229"/>
    <mergeCell ref="A230:F230"/>
    <mergeCell ref="A585:F585"/>
    <mergeCell ref="A587:E587"/>
    <mergeCell ref="A588:E588"/>
    <mergeCell ref="A589:E589"/>
    <mergeCell ref="A449:E449"/>
    <mergeCell ref="A450:F450"/>
    <mergeCell ref="A537:E537"/>
    <mergeCell ref="A538:F538"/>
    <mergeCell ref="A582:E582"/>
    <mergeCell ref="A583:E5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9"/>
  <sheetViews>
    <sheetView workbookViewId="0">
      <selection activeCell="A540" sqref="A540:F584"/>
    </sheetView>
  </sheetViews>
  <sheetFormatPr baseColWidth="10" defaultRowHeight="15" x14ac:dyDescent="0.25"/>
  <cols>
    <col min="2" max="2" width="5.7109375" customWidth="1"/>
    <col min="3" max="3" width="37" customWidth="1"/>
    <col min="4" max="4" width="5.85546875" customWidth="1"/>
    <col min="5" max="5" width="7.42578125" customWidth="1"/>
    <col min="6" max="6" width="13.140625" customWidth="1"/>
    <col min="7" max="7" width="18.28515625" customWidth="1"/>
  </cols>
  <sheetData>
    <row r="1" spans="2:7" ht="15.75" thickBot="1" x14ac:dyDescent="0.3"/>
    <row r="2" spans="2:7" ht="24" customHeight="1" thickBot="1" x14ac:dyDescent="0.3">
      <c r="B2" s="250" t="s">
        <v>2</v>
      </c>
      <c r="C2" s="251"/>
      <c r="D2" s="251"/>
      <c r="E2" s="251"/>
      <c r="F2" s="251"/>
      <c r="G2" s="252"/>
    </row>
    <row r="3" spans="2:7" ht="24.75" customHeight="1" thickBot="1" x14ac:dyDescent="0.3">
      <c r="B3" s="238" t="s">
        <v>3</v>
      </c>
      <c r="C3" s="239"/>
      <c r="D3" s="239"/>
      <c r="E3" s="239"/>
      <c r="F3" s="239"/>
      <c r="G3" s="240"/>
    </row>
    <row r="4" spans="2:7" ht="15.75" thickBot="1" x14ac:dyDescent="0.3">
      <c r="B4" s="260" t="s">
        <v>4</v>
      </c>
      <c r="C4" s="261"/>
      <c r="D4" s="261"/>
      <c r="E4" s="261"/>
      <c r="F4" s="261"/>
      <c r="G4" s="262"/>
    </row>
    <row r="5" spans="2:7" ht="15.75" thickBot="1" x14ac:dyDescent="0.3">
      <c r="B5" s="3" t="s">
        <v>5</v>
      </c>
      <c r="C5" s="4" t="s">
        <v>6</v>
      </c>
      <c r="D5" s="4" t="s">
        <v>7</v>
      </c>
      <c r="E5" s="5" t="s">
        <v>8</v>
      </c>
      <c r="F5" s="5" t="s">
        <v>9</v>
      </c>
      <c r="G5" s="6" t="s">
        <v>10</v>
      </c>
    </row>
    <row r="6" spans="2:7" x14ac:dyDescent="0.25">
      <c r="B6" s="7">
        <v>1</v>
      </c>
      <c r="C6" s="8" t="s">
        <v>11</v>
      </c>
      <c r="D6" s="8"/>
      <c r="E6" s="9"/>
      <c r="F6" s="9"/>
      <c r="G6" s="10"/>
    </row>
    <row r="7" spans="2:7" ht="24" x14ac:dyDescent="0.25">
      <c r="B7" s="7">
        <v>1.1000000000000001</v>
      </c>
      <c r="C7" s="11" t="s">
        <v>12</v>
      </c>
      <c r="D7" s="12" t="s">
        <v>13</v>
      </c>
      <c r="E7" s="13">
        <v>0.8</v>
      </c>
      <c r="F7" s="14">
        <v>192264</v>
      </c>
      <c r="G7" s="15">
        <f t="shared" ref="G7:G9" si="0">+E7*F7</f>
        <v>153811.20000000001</v>
      </c>
    </row>
    <row r="8" spans="2:7" x14ac:dyDescent="0.25">
      <c r="B8" s="7">
        <v>1.2</v>
      </c>
      <c r="C8" s="16" t="s">
        <v>14</v>
      </c>
      <c r="D8" s="17" t="s">
        <v>15</v>
      </c>
      <c r="E8" s="18">
        <v>50.4</v>
      </c>
      <c r="F8" s="19">
        <v>3555</v>
      </c>
      <c r="G8" s="15">
        <f t="shared" si="0"/>
        <v>179172</v>
      </c>
    </row>
    <row r="9" spans="2:7" x14ac:dyDescent="0.25">
      <c r="B9" s="20">
        <v>1.3</v>
      </c>
      <c r="C9" s="21" t="s">
        <v>16</v>
      </c>
      <c r="D9" s="22" t="s">
        <v>15</v>
      </c>
      <c r="E9" s="18">
        <v>28.6</v>
      </c>
      <c r="F9" s="19">
        <v>11900</v>
      </c>
      <c r="G9" s="15">
        <f t="shared" si="0"/>
        <v>340340</v>
      </c>
    </row>
    <row r="10" spans="2:7" x14ac:dyDescent="0.25">
      <c r="B10" s="23">
        <v>2</v>
      </c>
      <c r="C10" s="24" t="s">
        <v>17</v>
      </c>
      <c r="D10" s="25"/>
      <c r="E10" s="26"/>
      <c r="F10" s="27"/>
      <c r="G10" s="28"/>
    </row>
    <row r="11" spans="2:7" ht="24" x14ac:dyDescent="0.25">
      <c r="B11" s="29">
        <v>2.1</v>
      </c>
      <c r="C11" s="30" t="s">
        <v>18</v>
      </c>
      <c r="D11" s="31" t="s">
        <v>15</v>
      </c>
      <c r="E11" s="32">
        <v>22</v>
      </c>
      <c r="F11" s="32">
        <v>32010</v>
      </c>
      <c r="G11" s="33">
        <f>F11*E11</f>
        <v>704220</v>
      </c>
    </row>
    <row r="12" spans="2:7" x14ac:dyDescent="0.25">
      <c r="B12" s="23">
        <v>3</v>
      </c>
      <c r="C12" s="34" t="s">
        <v>19</v>
      </c>
      <c r="D12" s="35"/>
      <c r="E12" s="36"/>
      <c r="F12" s="37"/>
      <c r="G12" s="38"/>
    </row>
    <row r="13" spans="2:7" ht="24" x14ac:dyDescent="0.25">
      <c r="B13" s="23">
        <v>3.1</v>
      </c>
      <c r="C13" s="21" t="s">
        <v>20</v>
      </c>
      <c r="D13" s="22" t="s">
        <v>15</v>
      </c>
      <c r="E13" s="18">
        <v>44.8</v>
      </c>
      <c r="F13" s="37">
        <v>17870</v>
      </c>
      <c r="G13" s="15">
        <f t="shared" ref="G13" si="1">+E13*F13</f>
        <v>800576</v>
      </c>
    </row>
    <row r="14" spans="2:7" x14ac:dyDescent="0.25">
      <c r="B14" s="29">
        <v>4</v>
      </c>
      <c r="C14" s="39" t="s">
        <v>21</v>
      </c>
      <c r="D14" s="40"/>
      <c r="E14" s="41"/>
      <c r="F14" s="42"/>
      <c r="G14" s="43"/>
    </row>
    <row r="15" spans="2:7" x14ac:dyDescent="0.25">
      <c r="B15" s="23">
        <v>4.0999999999999996</v>
      </c>
      <c r="C15" s="25" t="s">
        <v>22</v>
      </c>
      <c r="D15" s="35" t="s">
        <v>15</v>
      </c>
      <c r="E15" s="13">
        <v>50.4</v>
      </c>
      <c r="F15" s="44">
        <v>59584</v>
      </c>
      <c r="G15" s="15">
        <f t="shared" ref="G15:G16" si="2">+E15*F15</f>
        <v>3003033.6000000001</v>
      </c>
    </row>
    <row r="16" spans="2:7" x14ac:dyDescent="0.25">
      <c r="B16" s="23">
        <v>4.2</v>
      </c>
      <c r="C16" s="25" t="s">
        <v>23</v>
      </c>
      <c r="D16" s="35" t="s">
        <v>24</v>
      </c>
      <c r="E16" s="13">
        <v>29.6</v>
      </c>
      <c r="F16" s="44">
        <v>9420</v>
      </c>
      <c r="G16" s="15">
        <f t="shared" si="2"/>
        <v>278832</v>
      </c>
    </row>
    <row r="17" spans="2:7" x14ac:dyDescent="0.25">
      <c r="B17" s="29">
        <v>5</v>
      </c>
      <c r="C17" s="45" t="s">
        <v>25</v>
      </c>
      <c r="D17" s="31"/>
      <c r="E17" s="32"/>
      <c r="F17" s="46"/>
      <c r="G17" s="47"/>
    </row>
    <row r="18" spans="2:7" x14ac:dyDescent="0.25">
      <c r="B18" s="29">
        <v>5.0999999999999996</v>
      </c>
      <c r="C18" s="48" t="s">
        <v>26</v>
      </c>
      <c r="D18" s="31" t="s">
        <v>27</v>
      </c>
      <c r="E18" s="49">
        <v>1</v>
      </c>
      <c r="F18" s="50">
        <v>1059648</v>
      </c>
      <c r="G18" s="47">
        <f t="shared" ref="G18:G22" si="3">+F18*E18</f>
        <v>1059648</v>
      </c>
    </row>
    <row r="19" spans="2:7" x14ac:dyDescent="0.25">
      <c r="B19" s="29">
        <v>5.2</v>
      </c>
      <c r="C19" s="51" t="s">
        <v>28</v>
      </c>
      <c r="D19" s="31" t="s">
        <v>27</v>
      </c>
      <c r="E19" s="49">
        <v>1</v>
      </c>
      <c r="F19" s="50">
        <v>245129</v>
      </c>
      <c r="G19" s="47">
        <f>+F19*E19</f>
        <v>245129</v>
      </c>
    </row>
    <row r="20" spans="2:7" x14ac:dyDescent="0.25">
      <c r="B20" s="52">
        <v>5.3</v>
      </c>
      <c r="C20" s="53" t="s">
        <v>29</v>
      </c>
      <c r="D20" s="31" t="s">
        <v>30</v>
      </c>
      <c r="E20" s="32">
        <v>4</v>
      </c>
      <c r="F20" s="37">
        <v>60638.3</v>
      </c>
      <c r="G20" s="47">
        <f t="shared" si="3"/>
        <v>242553.2</v>
      </c>
    </row>
    <row r="21" spans="2:7" x14ac:dyDescent="0.25">
      <c r="B21" s="52">
        <v>5.4</v>
      </c>
      <c r="C21" s="54" t="s">
        <v>31</v>
      </c>
      <c r="D21" s="31" t="s">
        <v>30</v>
      </c>
      <c r="E21" s="32">
        <v>2</v>
      </c>
      <c r="F21" s="37">
        <v>128896</v>
      </c>
      <c r="G21" s="47">
        <f t="shared" si="3"/>
        <v>257792</v>
      </c>
    </row>
    <row r="22" spans="2:7" x14ac:dyDescent="0.25">
      <c r="B22" s="52">
        <v>5.5</v>
      </c>
      <c r="C22" s="54" t="s">
        <v>32</v>
      </c>
      <c r="D22" s="31" t="s">
        <v>30</v>
      </c>
      <c r="E22" s="32">
        <v>2</v>
      </c>
      <c r="F22" s="37">
        <v>67324</v>
      </c>
      <c r="G22" s="47">
        <f t="shared" si="3"/>
        <v>134648</v>
      </c>
    </row>
    <row r="23" spans="2:7" x14ac:dyDescent="0.25">
      <c r="B23" s="52">
        <v>6</v>
      </c>
      <c r="C23" s="55" t="s">
        <v>33</v>
      </c>
      <c r="D23" s="31"/>
      <c r="E23" s="32"/>
      <c r="F23" s="37"/>
      <c r="G23" s="47"/>
    </row>
    <row r="24" spans="2:7" ht="24" x14ac:dyDescent="0.25">
      <c r="B24" s="52">
        <v>6.1</v>
      </c>
      <c r="C24" s="54" t="s">
        <v>34</v>
      </c>
      <c r="D24" s="31" t="s">
        <v>15</v>
      </c>
      <c r="E24" s="32">
        <v>82</v>
      </c>
      <c r="F24" s="37">
        <v>125282</v>
      </c>
      <c r="G24" s="47">
        <f t="shared" ref="G24:G26" si="4">+F24*E24</f>
        <v>10273124</v>
      </c>
    </row>
    <row r="25" spans="2:7" ht="24" x14ac:dyDescent="0.25">
      <c r="B25" s="52">
        <v>6.2</v>
      </c>
      <c r="C25" s="54" t="s">
        <v>35</v>
      </c>
      <c r="D25" s="31" t="s">
        <v>27</v>
      </c>
      <c r="E25" s="32">
        <v>9</v>
      </c>
      <c r="F25" s="37">
        <v>58798</v>
      </c>
      <c r="G25" s="47">
        <f t="shared" si="4"/>
        <v>529182</v>
      </c>
    </row>
    <row r="26" spans="2:7" ht="24" x14ac:dyDescent="0.25">
      <c r="B26" s="52">
        <v>6.3</v>
      </c>
      <c r="C26" s="54" t="s">
        <v>36</v>
      </c>
      <c r="D26" s="31" t="s">
        <v>15</v>
      </c>
      <c r="E26" s="32">
        <v>2.2999999999999998</v>
      </c>
      <c r="F26" s="37">
        <v>164780</v>
      </c>
      <c r="G26" s="47">
        <f t="shared" si="4"/>
        <v>378993.99999999994</v>
      </c>
    </row>
    <row r="27" spans="2:7" x14ac:dyDescent="0.25">
      <c r="B27" s="29">
        <v>7</v>
      </c>
      <c r="C27" s="56" t="s">
        <v>37</v>
      </c>
      <c r="D27" s="31"/>
      <c r="E27" s="32"/>
      <c r="F27" s="37"/>
      <c r="G27" s="57"/>
    </row>
    <row r="28" spans="2:7" ht="24" x14ac:dyDescent="0.25">
      <c r="B28" s="52">
        <v>7.1</v>
      </c>
      <c r="C28" s="58" t="s">
        <v>38</v>
      </c>
      <c r="D28" s="59" t="s">
        <v>15</v>
      </c>
      <c r="E28" s="32">
        <v>18.198707110890105</v>
      </c>
      <c r="F28" s="37">
        <v>11170</v>
      </c>
      <c r="G28" s="57">
        <f>+E28*F28</f>
        <v>203279.55842864249</v>
      </c>
    </row>
    <row r="29" spans="2:7" ht="15.75" thickBot="1" x14ac:dyDescent="0.3">
      <c r="B29" s="60"/>
      <c r="C29" s="61" t="s">
        <v>39</v>
      </c>
      <c r="D29" s="62"/>
      <c r="E29" s="63"/>
      <c r="F29" s="64"/>
      <c r="G29" s="65">
        <f>ROUND(SUM(G7:G28),0)</f>
        <v>18784335</v>
      </c>
    </row>
    <row r="30" spans="2:7" x14ac:dyDescent="0.25">
      <c r="B30" s="244" t="s">
        <v>40</v>
      </c>
      <c r="C30" s="245"/>
      <c r="D30" s="245"/>
      <c r="E30" s="245"/>
      <c r="F30" s="245"/>
      <c r="G30" s="246"/>
    </row>
    <row r="31" spans="2:7" x14ac:dyDescent="0.25">
      <c r="B31" s="66" t="s">
        <v>41</v>
      </c>
      <c r="C31" s="67" t="s">
        <v>42</v>
      </c>
      <c r="D31" s="68"/>
      <c r="E31" s="69"/>
      <c r="F31" s="69"/>
      <c r="G31" s="70"/>
    </row>
    <row r="32" spans="2:7" x14ac:dyDescent="0.25">
      <c r="B32" s="7">
        <v>1</v>
      </c>
      <c r="C32" s="16" t="s">
        <v>11</v>
      </c>
      <c r="D32" s="8"/>
      <c r="E32" s="71"/>
      <c r="F32" s="71"/>
      <c r="G32" s="72"/>
    </row>
    <row r="33" spans="2:7" x14ac:dyDescent="0.25">
      <c r="B33" s="7">
        <v>1.1000000000000001</v>
      </c>
      <c r="C33" s="16" t="s">
        <v>43</v>
      </c>
      <c r="D33" s="17" t="s">
        <v>15</v>
      </c>
      <c r="E33" s="73">
        <v>36</v>
      </c>
      <c r="F33" s="74">
        <v>7370</v>
      </c>
      <c r="G33" s="75">
        <f>+F33*E33</f>
        <v>265320</v>
      </c>
    </row>
    <row r="34" spans="2:7" x14ac:dyDescent="0.25">
      <c r="B34" s="20">
        <v>1.2</v>
      </c>
      <c r="C34" s="21" t="s">
        <v>44</v>
      </c>
      <c r="D34" s="22" t="s">
        <v>27</v>
      </c>
      <c r="E34" s="76">
        <v>2</v>
      </c>
      <c r="F34" s="77">
        <v>46140</v>
      </c>
      <c r="G34" s="78">
        <f t="shared" ref="G34:G37" si="5">+E34*F34</f>
        <v>92280</v>
      </c>
    </row>
    <row r="35" spans="2:7" ht="24" x14ac:dyDescent="0.25">
      <c r="B35" s="20">
        <v>1.3</v>
      </c>
      <c r="C35" s="11" t="s">
        <v>45</v>
      </c>
      <c r="D35" s="12" t="s">
        <v>15</v>
      </c>
      <c r="E35" s="79">
        <v>36</v>
      </c>
      <c r="F35" s="80">
        <v>12855</v>
      </c>
      <c r="G35" s="78">
        <f t="shared" si="5"/>
        <v>462780</v>
      </c>
    </row>
    <row r="36" spans="2:7" x14ac:dyDescent="0.25">
      <c r="B36" s="20">
        <v>1.4</v>
      </c>
      <c r="C36" s="11" t="s">
        <v>46</v>
      </c>
      <c r="D36" s="12" t="s">
        <v>27</v>
      </c>
      <c r="E36" s="79">
        <v>4</v>
      </c>
      <c r="F36" s="80">
        <v>6319</v>
      </c>
      <c r="G36" s="78">
        <f t="shared" si="5"/>
        <v>25276</v>
      </c>
    </row>
    <row r="37" spans="2:7" x14ac:dyDescent="0.25">
      <c r="B37" s="20">
        <v>1.5</v>
      </c>
      <c r="C37" s="11" t="s">
        <v>14</v>
      </c>
      <c r="D37" s="12" t="s">
        <v>15</v>
      </c>
      <c r="E37" s="79">
        <v>22.8</v>
      </c>
      <c r="F37" s="80">
        <v>3555</v>
      </c>
      <c r="G37" s="78">
        <f t="shared" si="5"/>
        <v>81054</v>
      </c>
    </row>
    <row r="38" spans="2:7" x14ac:dyDescent="0.25">
      <c r="B38" s="81">
        <v>2</v>
      </c>
      <c r="C38" s="24" t="s">
        <v>21</v>
      </c>
      <c r="D38" s="25"/>
      <c r="E38" s="82"/>
      <c r="F38" s="83"/>
      <c r="G38" s="84"/>
    </row>
    <row r="39" spans="2:7" x14ac:dyDescent="0.25">
      <c r="B39" s="23">
        <v>2.1</v>
      </c>
      <c r="C39" s="25" t="s">
        <v>47</v>
      </c>
      <c r="D39" s="35" t="s">
        <v>15</v>
      </c>
      <c r="E39" s="13">
        <v>64.591839564831631</v>
      </c>
      <c r="F39" s="44">
        <v>19835</v>
      </c>
      <c r="G39" s="78">
        <f t="shared" ref="G39:G42" si="6">+E39*F39</f>
        <v>1281179.1377684353</v>
      </c>
    </row>
    <row r="40" spans="2:7" x14ac:dyDescent="0.25">
      <c r="B40" s="23">
        <v>2.2000000000000002</v>
      </c>
      <c r="C40" s="25" t="s">
        <v>22</v>
      </c>
      <c r="D40" s="35" t="s">
        <v>15</v>
      </c>
      <c r="E40" s="13">
        <v>36</v>
      </c>
      <c r="F40" s="44">
        <v>59584</v>
      </c>
      <c r="G40" s="78">
        <f t="shared" si="6"/>
        <v>2145024</v>
      </c>
    </row>
    <row r="41" spans="2:7" x14ac:dyDescent="0.25">
      <c r="B41" s="23">
        <v>2.2999999999999998</v>
      </c>
      <c r="C41" s="25" t="s">
        <v>23</v>
      </c>
      <c r="D41" s="35" t="s">
        <v>24</v>
      </c>
      <c r="E41" s="13">
        <v>28.5</v>
      </c>
      <c r="F41" s="44">
        <v>9420</v>
      </c>
      <c r="G41" s="78">
        <f t="shared" si="6"/>
        <v>268470</v>
      </c>
    </row>
    <row r="42" spans="2:7" x14ac:dyDescent="0.25">
      <c r="B42" s="23">
        <v>2.4</v>
      </c>
      <c r="C42" s="25" t="s">
        <v>48</v>
      </c>
      <c r="D42" s="35" t="s">
        <v>15</v>
      </c>
      <c r="E42" s="13">
        <v>22.8</v>
      </c>
      <c r="F42" s="44">
        <v>74446</v>
      </c>
      <c r="G42" s="78">
        <f t="shared" si="6"/>
        <v>1697368.8</v>
      </c>
    </row>
    <row r="43" spans="2:7" x14ac:dyDescent="0.25">
      <c r="B43" s="85">
        <v>3</v>
      </c>
      <c r="C43" s="45" t="s">
        <v>25</v>
      </c>
      <c r="D43" s="31"/>
      <c r="E43" s="86"/>
      <c r="F43" s="87"/>
      <c r="G43" s="88"/>
    </row>
    <row r="44" spans="2:7" x14ac:dyDescent="0.25">
      <c r="B44" s="29">
        <v>3.1</v>
      </c>
      <c r="C44" s="48" t="s">
        <v>26</v>
      </c>
      <c r="D44" s="31" t="s">
        <v>27</v>
      </c>
      <c r="E44" s="89">
        <v>1</v>
      </c>
      <c r="F44" s="90">
        <v>1059648</v>
      </c>
      <c r="G44" s="88">
        <f t="shared" ref="G44:G48" si="7">+F44*E44</f>
        <v>1059648</v>
      </c>
    </row>
    <row r="45" spans="2:7" x14ac:dyDescent="0.25">
      <c r="B45" s="29">
        <v>3.2</v>
      </c>
      <c r="C45" s="51" t="s">
        <v>28</v>
      </c>
      <c r="D45" s="31" t="s">
        <v>27</v>
      </c>
      <c r="E45" s="89">
        <v>1</v>
      </c>
      <c r="F45" s="91">
        <v>245129</v>
      </c>
      <c r="G45" s="88">
        <f>+F45*E45</f>
        <v>245129</v>
      </c>
    </row>
    <row r="46" spans="2:7" ht="24" x14ac:dyDescent="0.25">
      <c r="B46" s="52">
        <v>3.3</v>
      </c>
      <c r="C46" s="92" t="s">
        <v>49</v>
      </c>
      <c r="D46" s="93" t="s">
        <v>24</v>
      </c>
      <c r="E46" s="89">
        <v>28</v>
      </c>
      <c r="F46" s="90">
        <v>17960</v>
      </c>
      <c r="G46" s="88">
        <f t="shared" si="7"/>
        <v>502880</v>
      </c>
    </row>
    <row r="47" spans="2:7" x14ac:dyDescent="0.25">
      <c r="B47" s="52">
        <v>3.4</v>
      </c>
      <c r="C47" s="53" t="s">
        <v>29</v>
      </c>
      <c r="D47" s="31" t="s">
        <v>27</v>
      </c>
      <c r="E47" s="86">
        <v>8</v>
      </c>
      <c r="F47" s="77">
        <v>60638.3</v>
      </c>
      <c r="G47" s="88">
        <f t="shared" si="7"/>
        <v>485106.4</v>
      </c>
    </row>
    <row r="48" spans="2:7" x14ac:dyDescent="0.25">
      <c r="B48" s="52">
        <v>3.5</v>
      </c>
      <c r="C48" s="54" t="s">
        <v>50</v>
      </c>
      <c r="D48" s="31" t="s">
        <v>27</v>
      </c>
      <c r="E48" s="86">
        <v>6</v>
      </c>
      <c r="F48" s="77">
        <v>162510</v>
      </c>
      <c r="G48" s="88">
        <f t="shared" si="7"/>
        <v>975060</v>
      </c>
    </row>
    <row r="49" spans="2:7" x14ac:dyDescent="0.25">
      <c r="B49" s="85">
        <v>4</v>
      </c>
      <c r="C49" s="94" t="s">
        <v>51</v>
      </c>
      <c r="D49" s="31"/>
      <c r="E49" s="86"/>
      <c r="F49" s="87"/>
      <c r="G49" s="88"/>
    </row>
    <row r="50" spans="2:7" ht="24" x14ac:dyDescent="0.25">
      <c r="B50" s="29">
        <v>4.0999999999999996</v>
      </c>
      <c r="C50" s="95" t="s">
        <v>52</v>
      </c>
      <c r="D50" s="31" t="s">
        <v>15</v>
      </c>
      <c r="E50" s="86">
        <v>6.8</v>
      </c>
      <c r="F50" s="87">
        <v>232896</v>
      </c>
      <c r="G50" s="88">
        <f>+F50*E50</f>
        <v>1583692.8</v>
      </c>
    </row>
    <row r="51" spans="2:7" x14ac:dyDescent="0.25">
      <c r="B51" s="85">
        <v>5</v>
      </c>
      <c r="C51" s="94" t="s">
        <v>53</v>
      </c>
      <c r="D51" s="31"/>
      <c r="E51" s="86"/>
      <c r="F51" s="87"/>
      <c r="G51" s="88"/>
    </row>
    <row r="52" spans="2:7" ht="24" x14ac:dyDescent="0.25">
      <c r="B52" s="29">
        <v>5.0999999999999996</v>
      </c>
      <c r="C52" s="95" t="s">
        <v>54</v>
      </c>
      <c r="D52" s="31" t="s">
        <v>15</v>
      </c>
      <c r="E52" s="89">
        <v>18</v>
      </c>
      <c r="F52" s="90">
        <v>32969</v>
      </c>
      <c r="G52" s="88">
        <f t="shared" ref="G52" si="8">+F52*E52</f>
        <v>593442</v>
      </c>
    </row>
    <row r="53" spans="2:7" x14ac:dyDescent="0.25">
      <c r="B53" s="29">
        <v>5.2</v>
      </c>
      <c r="C53" s="95" t="s">
        <v>55</v>
      </c>
      <c r="D53" s="31" t="s">
        <v>27</v>
      </c>
      <c r="E53" s="86">
        <v>1</v>
      </c>
      <c r="F53" s="87">
        <v>73762</v>
      </c>
      <c r="G53" s="88">
        <f>+F53*E53</f>
        <v>73762</v>
      </c>
    </row>
    <row r="54" spans="2:7" x14ac:dyDescent="0.25">
      <c r="B54" s="85">
        <v>6</v>
      </c>
      <c r="C54" s="56" t="s">
        <v>37</v>
      </c>
      <c r="D54" s="31"/>
      <c r="E54" s="86"/>
      <c r="F54" s="77"/>
      <c r="G54" s="96"/>
    </row>
    <row r="55" spans="2:7" x14ac:dyDescent="0.25">
      <c r="B55" s="52">
        <v>6.1</v>
      </c>
      <c r="C55" s="58" t="s">
        <v>56</v>
      </c>
      <c r="D55" s="59" t="s">
        <v>15</v>
      </c>
      <c r="E55" s="86">
        <v>68.900000000000006</v>
      </c>
      <c r="F55" s="77">
        <v>10670</v>
      </c>
      <c r="G55" s="96">
        <f>+E55*F55</f>
        <v>735163.00000000012</v>
      </c>
    </row>
    <row r="56" spans="2:7" x14ac:dyDescent="0.25">
      <c r="B56" s="97">
        <v>6.2</v>
      </c>
      <c r="C56" s="58" t="s">
        <v>57</v>
      </c>
      <c r="D56" s="59" t="s">
        <v>15</v>
      </c>
      <c r="E56" s="86">
        <v>68.900000000000006</v>
      </c>
      <c r="F56" s="77">
        <v>8900</v>
      </c>
      <c r="G56" s="96">
        <f>+E56*F56</f>
        <v>613210</v>
      </c>
    </row>
    <row r="57" spans="2:7" x14ac:dyDescent="0.25">
      <c r="B57" s="52">
        <v>6.3</v>
      </c>
      <c r="C57" s="58" t="s">
        <v>58</v>
      </c>
      <c r="D57" s="59" t="s">
        <v>15</v>
      </c>
      <c r="E57" s="86">
        <v>12.8</v>
      </c>
      <c r="F57" s="77">
        <v>14523</v>
      </c>
      <c r="G57" s="96">
        <f>+E57*F57</f>
        <v>185894.40000000002</v>
      </c>
    </row>
    <row r="58" spans="2:7" ht="24" x14ac:dyDescent="0.25">
      <c r="B58" s="52">
        <v>6.4</v>
      </c>
      <c r="C58" s="58" t="s">
        <v>38</v>
      </c>
      <c r="D58" s="59" t="s">
        <v>15</v>
      </c>
      <c r="E58" s="86">
        <v>61.5</v>
      </c>
      <c r="F58" s="77">
        <v>11170</v>
      </c>
      <c r="G58" s="96">
        <f>+E58*F58</f>
        <v>686955</v>
      </c>
    </row>
    <row r="59" spans="2:7" x14ac:dyDescent="0.25">
      <c r="B59" s="98">
        <v>7</v>
      </c>
      <c r="C59" s="99" t="s">
        <v>59</v>
      </c>
      <c r="D59" s="100"/>
      <c r="E59" s="101"/>
      <c r="F59" s="102"/>
      <c r="G59" s="103"/>
    </row>
    <row r="60" spans="2:7" ht="24" x14ac:dyDescent="0.25">
      <c r="B60" s="104">
        <v>7.1</v>
      </c>
      <c r="C60" s="105" t="s">
        <v>60</v>
      </c>
      <c r="D60" s="106" t="s">
        <v>15</v>
      </c>
      <c r="E60" s="107">
        <v>37.597893261281079</v>
      </c>
      <c r="F60" s="108">
        <v>59440</v>
      </c>
      <c r="G60" s="96">
        <f>+E60*F60</f>
        <v>2234818.7754505472</v>
      </c>
    </row>
    <row r="61" spans="2:7" x14ac:dyDescent="0.25">
      <c r="B61" s="85">
        <v>8</v>
      </c>
      <c r="C61" s="45" t="s">
        <v>61</v>
      </c>
      <c r="D61" s="109"/>
      <c r="E61" s="79"/>
      <c r="F61" s="110"/>
      <c r="G61" s="103"/>
    </row>
    <row r="62" spans="2:7" x14ac:dyDescent="0.25">
      <c r="B62" s="104">
        <v>8.1</v>
      </c>
      <c r="C62" s="111" t="s">
        <v>62</v>
      </c>
      <c r="D62" s="109" t="s">
        <v>15</v>
      </c>
      <c r="E62" s="79">
        <v>40</v>
      </c>
      <c r="F62" s="110">
        <v>3829</v>
      </c>
      <c r="G62" s="103">
        <f>+E62*F62</f>
        <v>153160</v>
      </c>
    </row>
    <row r="63" spans="2:7" x14ac:dyDescent="0.25">
      <c r="B63" s="112"/>
      <c r="C63" s="113" t="s">
        <v>39</v>
      </c>
      <c r="D63" s="114"/>
      <c r="E63" s="115"/>
      <c r="F63" s="116"/>
      <c r="G63" s="117">
        <f>ROUND(SUM(G33:G62),0)</f>
        <v>16446673</v>
      </c>
    </row>
    <row r="64" spans="2:7" x14ac:dyDescent="0.25">
      <c r="B64" s="118" t="s">
        <v>63</v>
      </c>
      <c r="C64" s="113" t="s">
        <v>64</v>
      </c>
      <c r="D64" s="113"/>
      <c r="E64" s="119"/>
      <c r="F64" s="120"/>
      <c r="G64" s="121"/>
    </row>
    <row r="65" spans="2:7" ht="36" x14ac:dyDescent="0.25">
      <c r="B65" s="122" t="s">
        <v>65</v>
      </c>
      <c r="C65" s="105" t="s">
        <v>66</v>
      </c>
      <c r="D65" s="22" t="s">
        <v>27</v>
      </c>
      <c r="E65" s="115">
        <v>3</v>
      </c>
      <c r="F65" s="76">
        <v>1663010</v>
      </c>
      <c r="G65" s="123">
        <f>F65*E65</f>
        <v>4989030</v>
      </c>
    </row>
    <row r="66" spans="2:7" ht="15.75" thickBot="1" x14ac:dyDescent="0.3">
      <c r="B66" s="112"/>
      <c r="C66" s="113" t="s">
        <v>67</v>
      </c>
      <c r="D66" s="113"/>
      <c r="E66" s="119"/>
      <c r="F66" s="120"/>
      <c r="G66" s="117">
        <f>SUM(G65:G65)</f>
        <v>4989030</v>
      </c>
    </row>
    <row r="67" spans="2:7" x14ac:dyDescent="0.25">
      <c r="B67" s="244" t="s">
        <v>68</v>
      </c>
      <c r="C67" s="245"/>
      <c r="D67" s="245"/>
      <c r="E67" s="245"/>
      <c r="F67" s="245"/>
      <c r="G67" s="246"/>
    </row>
    <row r="68" spans="2:7" x14ac:dyDescent="0.25">
      <c r="B68" s="124">
        <v>1</v>
      </c>
      <c r="C68" s="8" t="s">
        <v>11</v>
      </c>
      <c r="D68" s="8"/>
      <c r="E68" s="9"/>
      <c r="F68" s="9"/>
      <c r="G68" s="10"/>
    </row>
    <row r="69" spans="2:7" x14ac:dyDescent="0.25">
      <c r="B69" s="7">
        <v>1.1000000000000001</v>
      </c>
      <c r="C69" s="16" t="s">
        <v>69</v>
      </c>
      <c r="D69" s="17" t="s">
        <v>15</v>
      </c>
      <c r="E69" s="18">
        <v>48</v>
      </c>
      <c r="F69" s="19">
        <v>6290</v>
      </c>
      <c r="G69" s="15">
        <f t="shared" ref="G69:G70" si="9">+E69*F69</f>
        <v>301920</v>
      </c>
    </row>
    <row r="70" spans="2:7" x14ac:dyDescent="0.25">
      <c r="B70" s="7">
        <v>1.2</v>
      </c>
      <c r="C70" s="11" t="s">
        <v>46</v>
      </c>
      <c r="D70" s="12" t="s">
        <v>27</v>
      </c>
      <c r="E70" s="79">
        <v>4</v>
      </c>
      <c r="F70" s="80">
        <v>6319</v>
      </c>
      <c r="G70" s="78">
        <f t="shared" si="9"/>
        <v>25276</v>
      </c>
    </row>
    <row r="71" spans="2:7" x14ac:dyDescent="0.25">
      <c r="B71" s="81">
        <v>2</v>
      </c>
      <c r="C71" s="24" t="s">
        <v>17</v>
      </c>
      <c r="D71" s="25"/>
      <c r="E71" s="26"/>
      <c r="F71" s="125"/>
      <c r="G71" s="28"/>
    </row>
    <row r="72" spans="2:7" ht="24" x14ac:dyDescent="0.25">
      <c r="B72" s="29">
        <v>2.1</v>
      </c>
      <c r="C72" s="30" t="s">
        <v>18</v>
      </c>
      <c r="D72" s="31" t="s">
        <v>15</v>
      </c>
      <c r="E72" s="32">
        <v>20.308089618176083</v>
      </c>
      <c r="F72" s="32">
        <v>32010</v>
      </c>
      <c r="G72" s="33">
        <f>F72*E72</f>
        <v>650061.94867781643</v>
      </c>
    </row>
    <row r="73" spans="2:7" x14ac:dyDescent="0.25">
      <c r="B73" s="81">
        <v>3</v>
      </c>
      <c r="C73" s="34" t="s">
        <v>19</v>
      </c>
      <c r="D73" s="35"/>
      <c r="E73" s="36"/>
      <c r="F73" s="37"/>
      <c r="G73" s="38"/>
    </row>
    <row r="74" spans="2:7" ht="24" x14ac:dyDescent="0.25">
      <c r="B74" s="23">
        <v>3.1</v>
      </c>
      <c r="C74" s="21" t="s">
        <v>20</v>
      </c>
      <c r="D74" s="22" t="s">
        <v>15</v>
      </c>
      <c r="E74" s="18">
        <v>40.6</v>
      </c>
      <c r="F74" s="37">
        <v>17870</v>
      </c>
      <c r="G74" s="15">
        <f t="shared" ref="G74" si="10">+E74*F74</f>
        <v>725522</v>
      </c>
    </row>
    <row r="75" spans="2:7" x14ac:dyDescent="0.25">
      <c r="B75" s="85">
        <v>4</v>
      </c>
      <c r="C75" s="45" t="s">
        <v>25</v>
      </c>
      <c r="D75" s="31"/>
      <c r="E75" s="32"/>
      <c r="F75" s="46"/>
      <c r="G75" s="47"/>
    </row>
    <row r="76" spans="2:7" x14ac:dyDescent="0.25">
      <c r="B76" s="29">
        <v>4.0999999999999996</v>
      </c>
      <c r="C76" s="48" t="s">
        <v>26</v>
      </c>
      <c r="D76" s="31" t="s">
        <v>27</v>
      </c>
      <c r="E76" s="49">
        <v>1</v>
      </c>
      <c r="F76" s="50">
        <v>1059648</v>
      </c>
      <c r="G76" s="47">
        <f t="shared" ref="G76:G79" si="11">+F76*E76</f>
        <v>1059648</v>
      </c>
    </row>
    <row r="77" spans="2:7" x14ac:dyDescent="0.25">
      <c r="B77" s="29">
        <v>4.2</v>
      </c>
      <c r="C77" s="51" t="s">
        <v>28</v>
      </c>
      <c r="D77" s="31" t="s">
        <v>27</v>
      </c>
      <c r="E77" s="49">
        <v>1</v>
      </c>
      <c r="F77" s="50">
        <v>245129</v>
      </c>
      <c r="G77" s="47">
        <f>+F77*E77</f>
        <v>245129</v>
      </c>
    </row>
    <row r="78" spans="2:7" x14ac:dyDescent="0.25">
      <c r="B78" s="52">
        <v>4.3</v>
      </c>
      <c r="C78" s="53" t="s">
        <v>29</v>
      </c>
      <c r="D78" s="31" t="s">
        <v>30</v>
      </c>
      <c r="E78" s="32">
        <v>4</v>
      </c>
      <c r="F78" s="37">
        <v>60638.3</v>
      </c>
      <c r="G78" s="47">
        <f t="shared" si="11"/>
        <v>242553.2</v>
      </c>
    </row>
    <row r="79" spans="2:7" ht="24" x14ac:dyDescent="0.25">
      <c r="B79" s="52">
        <v>4.4000000000000004</v>
      </c>
      <c r="C79" s="54" t="s">
        <v>70</v>
      </c>
      <c r="D79" s="31" t="s">
        <v>30</v>
      </c>
      <c r="E79" s="32">
        <v>6</v>
      </c>
      <c r="F79" s="37">
        <v>128896</v>
      </c>
      <c r="G79" s="47">
        <f t="shared" si="11"/>
        <v>773376</v>
      </c>
    </row>
    <row r="80" spans="2:7" x14ac:dyDescent="0.25">
      <c r="B80" s="126">
        <v>5</v>
      </c>
      <c r="C80" s="55" t="s">
        <v>33</v>
      </c>
      <c r="D80" s="31"/>
      <c r="E80" s="32"/>
      <c r="F80" s="37"/>
      <c r="G80" s="47"/>
    </row>
    <row r="81" spans="2:7" x14ac:dyDescent="0.25">
      <c r="B81" s="52">
        <v>5.0999999999999996</v>
      </c>
      <c r="C81" s="54" t="s">
        <v>71</v>
      </c>
      <c r="D81" s="31" t="s">
        <v>15</v>
      </c>
      <c r="E81" s="32">
        <v>127.5</v>
      </c>
      <c r="F81" s="37">
        <v>91051</v>
      </c>
      <c r="G81" s="47">
        <f t="shared" ref="G81:G83" si="12">+F81*E81</f>
        <v>11609002.5</v>
      </c>
    </row>
    <row r="82" spans="2:7" ht="24" x14ac:dyDescent="0.25">
      <c r="B82" s="52">
        <v>5.2</v>
      </c>
      <c r="C82" s="54" t="s">
        <v>35</v>
      </c>
      <c r="D82" s="31" t="s">
        <v>27</v>
      </c>
      <c r="E82" s="32">
        <v>25.2</v>
      </c>
      <c r="F82" s="37">
        <v>58798</v>
      </c>
      <c r="G82" s="47">
        <f t="shared" si="12"/>
        <v>1481709.5999999999</v>
      </c>
    </row>
    <row r="83" spans="2:7" ht="24" x14ac:dyDescent="0.25">
      <c r="B83" s="52">
        <v>5.3</v>
      </c>
      <c r="C83" s="54" t="s">
        <v>72</v>
      </c>
      <c r="D83" s="31" t="s">
        <v>15</v>
      </c>
      <c r="E83" s="32">
        <v>22.5</v>
      </c>
      <c r="F83" s="37">
        <v>231094</v>
      </c>
      <c r="G83" s="47">
        <f t="shared" si="12"/>
        <v>5199615</v>
      </c>
    </row>
    <row r="84" spans="2:7" x14ac:dyDescent="0.25">
      <c r="B84" s="85">
        <v>6</v>
      </c>
      <c r="C84" s="55" t="s">
        <v>53</v>
      </c>
      <c r="D84" s="31"/>
      <c r="E84" s="32"/>
      <c r="F84" s="37"/>
      <c r="G84" s="47"/>
    </row>
    <row r="85" spans="2:7" ht="24" x14ac:dyDescent="0.25">
      <c r="B85" s="29">
        <v>6.1</v>
      </c>
      <c r="C85" s="54" t="s">
        <v>73</v>
      </c>
      <c r="D85" s="31" t="s">
        <v>15</v>
      </c>
      <c r="E85" s="32">
        <v>48</v>
      </c>
      <c r="F85" s="37">
        <v>41884</v>
      </c>
      <c r="G85" s="47">
        <f t="shared" ref="G85:G86" si="13">+F85*E85</f>
        <v>2010432</v>
      </c>
    </row>
    <row r="86" spans="2:7" ht="24" x14ac:dyDescent="0.25">
      <c r="B86" s="29">
        <v>6.2</v>
      </c>
      <c r="C86" s="54" t="s">
        <v>74</v>
      </c>
      <c r="D86" s="31" t="s">
        <v>15</v>
      </c>
      <c r="E86" s="32">
        <v>29.5</v>
      </c>
      <c r="F86" s="37">
        <v>52075</v>
      </c>
      <c r="G86" s="47">
        <f t="shared" si="13"/>
        <v>1536212.5</v>
      </c>
    </row>
    <row r="87" spans="2:7" x14ac:dyDescent="0.25">
      <c r="B87" s="85">
        <v>7</v>
      </c>
      <c r="C87" s="56" t="s">
        <v>37</v>
      </c>
      <c r="D87" s="31"/>
      <c r="E87" s="32"/>
      <c r="F87" s="37"/>
      <c r="G87" s="57"/>
    </row>
    <row r="88" spans="2:7" ht="24" x14ac:dyDescent="0.25">
      <c r="B88" s="52">
        <v>7.1</v>
      </c>
      <c r="C88" s="58" t="s">
        <v>75</v>
      </c>
      <c r="D88" s="59" t="s">
        <v>24</v>
      </c>
      <c r="E88" s="86">
        <v>86.5</v>
      </c>
      <c r="F88" s="77">
        <v>15017</v>
      </c>
      <c r="G88" s="96">
        <f>+E88*F88</f>
        <v>1298970.5</v>
      </c>
    </row>
    <row r="89" spans="2:7" ht="15.75" thickBot="1" x14ac:dyDescent="0.3">
      <c r="B89" s="60"/>
      <c r="C89" s="61" t="s">
        <v>39</v>
      </c>
      <c r="D89" s="62"/>
      <c r="E89" s="63"/>
      <c r="F89" s="64"/>
      <c r="G89" s="65">
        <f>ROUND(SUM(G69:G88),0)</f>
        <v>27159428</v>
      </c>
    </row>
    <row r="90" spans="2:7" x14ac:dyDescent="0.25">
      <c r="B90" s="244" t="s">
        <v>76</v>
      </c>
      <c r="C90" s="245"/>
      <c r="D90" s="245"/>
      <c r="E90" s="245"/>
      <c r="F90" s="245"/>
      <c r="G90" s="246"/>
    </row>
    <row r="91" spans="2:7" x14ac:dyDescent="0.25">
      <c r="B91" s="124">
        <v>1</v>
      </c>
      <c r="C91" s="8" t="s">
        <v>11</v>
      </c>
      <c r="D91" s="8"/>
      <c r="E91" s="9"/>
      <c r="F91" s="9"/>
      <c r="G91" s="10"/>
    </row>
    <row r="92" spans="2:7" x14ac:dyDescent="0.25">
      <c r="B92" s="7">
        <v>1.1000000000000001</v>
      </c>
      <c r="C92" s="16" t="s">
        <v>77</v>
      </c>
      <c r="D92" s="17" t="s">
        <v>15</v>
      </c>
      <c r="E92" s="18">
        <v>161</v>
      </c>
      <c r="F92" s="37">
        <v>11900</v>
      </c>
      <c r="G92" s="15">
        <f t="shared" ref="G92:G93" si="14">+E92*F92</f>
        <v>1915900</v>
      </c>
    </row>
    <row r="93" spans="2:7" x14ac:dyDescent="0.25">
      <c r="B93" s="7">
        <v>1.2</v>
      </c>
      <c r="C93" s="11" t="s">
        <v>46</v>
      </c>
      <c r="D93" s="12" t="s">
        <v>27</v>
      </c>
      <c r="E93" s="79">
        <v>2</v>
      </c>
      <c r="F93" s="80">
        <v>6319</v>
      </c>
      <c r="G93" s="78">
        <f t="shared" si="14"/>
        <v>12638</v>
      </c>
    </row>
    <row r="94" spans="2:7" x14ac:dyDescent="0.25">
      <c r="B94" s="85">
        <v>2</v>
      </c>
      <c r="C94" s="45" t="s">
        <v>25</v>
      </c>
      <c r="D94" s="31"/>
      <c r="E94" s="32"/>
      <c r="F94" s="46"/>
      <c r="G94" s="47"/>
    </row>
    <row r="95" spans="2:7" x14ac:dyDescent="0.25">
      <c r="B95" s="29">
        <v>2.1</v>
      </c>
      <c r="C95" s="48" t="s">
        <v>26</v>
      </c>
      <c r="D95" s="31" t="s">
        <v>27</v>
      </c>
      <c r="E95" s="49">
        <v>1</v>
      </c>
      <c r="F95" s="50">
        <v>1059648</v>
      </c>
      <c r="G95" s="47">
        <f t="shared" ref="G95:G98" si="15">+F95*E95</f>
        <v>1059648</v>
      </c>
    </row>
    <row r="96" spans="2:7" x14ac:dyDescent="0.25">
      <c r="B96" s="29">
        <v>2.2000000000000002</v>
      </c>
      <c r="C96" s="51" t="s">
        <v>28</v>
      </c>
      <c r="D96" s="31" t="s">
        <v>27</v>
      </c>
      <c r="E96" s="49">
        <v>1</v>
      </c>
      <c r="F96" s="50">
        <v>245129</v>
      </c>
      <c r="G96" s="47">
        <f>+F96*E96</f>
        <v>245129</v>
      </c>
    </row>
    <row r="97" spans="2:7" x14ac:dyDescent="0.25">
      <c r="B97" s="52">
        <v>2.2999999999999998</v>
      </c>
      <c r="C97" s="53" t="s">
        <v>29</v>
      </c>
      <c r="D97" s="31" t="s">
        <v>30</v>
      </c>
      <c r="E97" s="32">
        <v>4</v>
      </c>
      <c r="F97" s="37">
        <v>60638.3</v>
      </c>
      <c r="G97" s="47">
        <f t="shared" si="15"/>
        <v>242553.2</v>
      </c>
    </row>
    <row r="98" spans="2:7" x14ac:dyDescent="0.25">
      <c r="B98" s="52">
        <v>2.4</v>
      </c>
      <c r="C98" s="54" t="s">
        <v>31</v>
      </c>
      <c r="D98" s="31" t="s">
        <v>30</v>
      </c>
      <c r="E98" s="32">
        <v>4</v>
      </c>
      <c r="F98" s="37">
        <v>128896</v>
      </c>
      <c r="G98" s="47">
        <f t="shared" si="15"/>
        <v>515584</v>
      </c>
    </row>
    <row r="99" spans="2:7" x14ac:dyDescent="0.25">
      <c r="B99" s="126">
        <v>3</v>
      </c>
      <c r="C99" s="55" t="s">
        <v>33</v>
      </c>
      <c r="D99" s="31"/>
      <c r="E99" s="32"/>
      <c r="F99" s="37"/>
      <c r="G99" s="47"/>
    </row>
    <row r="100" spans="2:7" ht="24" x14ac:dyDescent="0.25">
      <c r="B100" s="52">
        <v>3.1</v>
      </c>
      <c r="C100" s="54" t="s">
        <v>78</v>
      </c>
      <c r="D100" s="31" t="s">
        <v>15</v>
      </c>
      <c r="E100" s="32">
        <v>161</v>
      </c>
      <c r="F100" s="37">
        <v>91051</v>
      </c>
      <c r="G100" s="47">
        <f t="shared" ref="G100:G101" si="16">+F100*E100</f>
        <v>14659211</v>
      </c>
    </row>
    <row r="101" spans="2:7" ht="24" x14ac:dyDescent="0.25">
      <c r="B101" s="52">
        <v>3.2</v>
      </c>
      <c r="C101" s="54" t="s">
        <v>72</v>
      </c>
      <c r="D101" s="31" t="s">
        <v>15</v>
      </c>
      <c r="E101" s="32">
        <v>8.1999999999999993</v>
      </c>
      <c r="F101" s="37">
        <v>231094</v>
      </c>
      <c r="G101" s="47">
        <f t="shared" si="16"/>
        <v>1894970.7999999998</v>
      </c>
    </row>
    <row r="102" spans="2:7" x14ac:dyDescent="0.25">
      <c r="B102" s="85">
        <v>4</v>
      </c>
      <c r="C102" s="56" t="s">
        <v>37</v>
      </c>
      <c r="D102" s="31"/>
      <c r="E102" s="32"/>
      <c r="F102" s="37"/>
      <c r="G102" s="57"/>
    </row>
    <row r="103" spans="2:7" ht="24" x14ac:dyDescent="0.25">
      <c r="B103" s="52">
        <v>4.0999999999999996</v>
      </c>
      <c r="C103" s="58" t="s">
        <v>75</v>
      </c>
      <c r="D103" s="59" t="s">
        <v>24</v>
      </c>
      <c r="E103" s="86">
        <v>43.341556270132585</v>
      </c>
      <c r="F103" s="77">
        <v>15017</v>
      </c>
      <c r="G103" s="96">
        <f>+E103*F103</f>
        <v>650860.15050858108</v>
      </c>
    </row>
    <row r="104" spans="2:7" ht="15.75" thickBot="1" x14ac:dyDescent="0.3">
      <c r="B104" s="127"/>
      <c r="C104" s="128" t="s">
        <v>39</v>
      </c>
      <c r="D104" s="129"/>
      <c r="E104" s="130"/>
      <c r="F104" s="131"/>
      <c r="G104" s="132">
        <f>ROUND(SUM(G92:G103),0)</f>
        <v>21196494</v>
      </c>
    </row>
    <row r="105" spans="2:7" x14ac:dyDescent="0.25">
      <c r="B105" s="133"/>
      <c r="C105" s="134" t="s">
        <v>39</v>
      </c>
      <c r="D105" s="135"/>
      <c r="E105" s="136"/>
      <c r="F105" s="137"/>
      <c r="G105" s="138">
        <f>+G29+G63+G89+G104</f>
        <v>83586930</v>
      </c>
    </row>
    <row r="106" spans="2:7" x14ac:dyDescent="0.25">
      <c r="B106" s="112"/>
      <c r="C106" s="113" t="s">
        <v>79</v>
      </c>
      <c r="D106" s="114"/>
      <c r="E106" s="139"/>
      <c r="F106" s="140"/>
      <c r="G106" s="141">
        <f>ROUND((+G105*0.3),0)</f>
        <v>25076079</v>
      </c>
    </row>
    <row r="107" spans="2:7" x14ac:dyDescent="0.25">
      <c r="B107" s="112"/>
      <c r="C107" s="113" t="s">
        <v>67</v>
      </c>
      <c r="D107" s="114"/>
      <c r="E107" s="139"/>
      <c r="F107" s="140"/>
      <c r="G107" s="117">
        <f>+G66</f>
        <v>4989030</v>
      </c>
    </row>
    <row r="108" spans="2:7" x14ac:dyDescent="0.25">
      <c r="B108" s="112"/>
      <c r="C108" s="113" t="s">
        <v>80</v>
      </c>
      <c r="D108" s="114"/>
      <c r="E108" s="139"/>
      <c r="F108" s="140"/>
      <c r="G108" s="117">
        <f>ROUND((G107*16%),0)</f>
        <v>798245</v>
      </c>
    </row>
    <row r="109" spans="2:7" ht="37.5" customHeight="1" thickBot="1" x14ac:dyDescent="0.3">
      <c r="B109" s="236" t="s">
        <v>81</v>
      </c>
      <c r="C109" s="237"/>
      <c r="D109" s="237"/>
      <c r="E109" s="237"/>
      <c r="F109" s="237"/>
      <c r="G109" s="142">
        <f>SUM(G105:G108)</f>
        <v>114450284</v>
      </c>
    </row>
  </sheetData>
  <mergeCells count="7">
    <mergeCell ref="B109:F109"/>
    <mergeCell ref="B2:G2"/>
    <mergeCell ref="B3:G3"/>
    <mergeCell ref="B4:G4"/>
    <mergeCell ref="B30:G30"/>
    <mergeCell ref="B67:G67"/>
    <mergeCell ref="B90:G9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71"/>
  <sheetViews>
    <sheetView topLeftCell="A64" workbookViewId="0">
      <selection activeCell="A540" sqref="A540:F584"/>
    </sheetView>
  </sheetViews>
  <sheetFormatPr baseColWidth="10" defaultRowHeight="15" x14ac:dyDescent="0.25"/>
  <cols>
    <col min="3" max="3" width="5.7109375" customWidth="1"/>
    <col min="4" max="4" width="37" customWidth="1"/>
    <col min="5" max="5" width="5.85546875" customWidth="1"/>
    <col min="6" max="6" width="7.42578125" customWidth="1"/>
    <col min="7" max="7" width="13.140625" customWidth="1"/>
    <col min="8" max="8" width="18.28515625" customWidth="1"/>
  </cols>
  <sheetData>
    <row r="2" spans="3:8" ht="15.75" thickBot="1" x14ac:dyDescent="0.3"/>
    <row r="3" spans="3:8" x14ac:dyDescent="0.25">
      <c r="C3" s="247" t="s">
        <v>82</v>
      </c>
      <c r="D3" s="248"/>
      <c r="E3" s="248"/>
      <c r="F3" s="248"/>
      <c r="G3" s="248"/>
      <c r="H3" s="249"/>
    </row>
    <row r="4" spans="3:8" x14ac:dyDescent="0.25">
      <c r="C4" s="143">
        <v>1</v>
      </c>
      <c r="D4" s="144" t="s">
        <v>83</v>
      </c>
      <c r="E4" s="145"/>
      <c r="F4" s="145"/>
      <c r="G4" s="145"/>
      <c r="H4" s="146"/>
    </row>
    <row r="5" spans="3:8" x14ac:dyDescent="0.25">
      <c r="C5" s="143">
        <v>1.1000000000000001</v>
      </c>
      <c r="D5" s="145" t="s">
        <v>84</v>
      </c>
      <c r="E5" s="145" t="s">
        <v>85</v>
      </c>
      <c r="F5" s="32">
        <v>40</v>
      </c>
      <c r="G5" s="37">
        <v>6608</v>
      </c>
      <c r="H5" s="47">
        <f>+F5*G5</f>
        <v>264320</v>
      </c>
    </row>
    <row r="6" spans="3:8" x14ac:dyDescent="0.25">
      <c r="C6" s="143">
        <v>1.2</v>
      </c>
      <c r="D6" s="145" t="s">
        <v>86</v>
      </c>
      <c r="E6" s="145" t="s">
        <v>85</v>
      </c>
      <c r="F6" s="32">
        <v>87</v>
      </c>
      <c r="G6" s="37">
        <v>12855</v>
      </c>
      <c r="H6" s="47">
        <f t="shared" ref="H6:H60" si="0">+F6*G6</f>
        <v>1118385</v>
      </c>
    </row>
    <row r="7" spans="3:8" x14ac:dyDescent="0.25">
      <c r="C7" s="143">
        <v>1.3</v>
      </c>
      <c r="D7" s="145" t="s">
        <v>87</v>
      </c>
      <c r="E7" s="145" t="s">
        <v>85</v>
      </c>
      <c r="F7" s="32">
        <v>29</v>
      </c>
      <c r="G7" s="37">
        <v>7558</v>
      </c>
      <c r="H7" s="47">
        <f t="shared" si="0"/>
        <v>219182</v>
      </c>
    </row>
    <row r="8" spans="3:8" x14ac:dyDescent="0.25">
      <c r="C8" s="143">
        <v>1.4</v>
      </c>
      <c r="D8" s="145" t="s">
        <v>88</v>
      </c>
      <c r="E8" s="145" t="s">
        <v>89</v>
      </c>
      <c r="F8" s="32">
        <v>3.2</v>
      </c>
      <c r="G8" s="37">
        <v>34000</v>
      </c>
      <c r="H8" s="47">
        <f t="shared" si="0"/>
        <v>108800</v>
      </c>
    </row>
    <row r="9" spans="3:8" x14ac:dyDescent="0.25">
      <c r="C9" s="143">
        <v>1.5</v>
      </c>
      <c r="D9" s="145" t="s">
        <v>90</v>
      </c>
      <c r="E9" s="145" t="s">
        <v>85</v>
      </c>
      <c r="F9" s="32">
        <v>12</v>
      </c>
      <c r="G9" s="37">
        <v>46140</v>
      </c>
      <c r="H9" s="47">
        <f t="shared" si="0"/>
        <v>553680</v>
      </c>
    </row>
    <row r="10" spans="3:8" x14ac:dyDescent="0.25">
      <c r="C10" s="143">
        <v>1.6</v>
      </c>
      <c r="D10" s="145" t="s">
        <v>91</v>
      </c>
      <c r="E10" s="145" t="s">
        <v>92</v>
      </c>
      <c r="F10" s="32">
        <v>2</v>
      </c>
      <c r="G10" s="37">
        <v>20400</v>
      </c>
      <c r="H10" s="47">
        <f t="shared" si="0"/>
        <v>40800</v>
      </c>
    </row>
    <row r="11" spans="3:8" x14ac:dyDescent="0.25">
      <c r="C11" s="143">
        <v>1.7</v>
      </c>
      <c r="D11" s="145" t="s">
        <v>93</v>
      </c>
      <c r="E11" s="145" t="s">
        <v>85</v>
      </c>
      <c r="F11" s="32">
        <v>100</v>
      </c>
      <c r="G11" s="37">
        <v>12440</v>
      </c>
      <c r="H11" s="47">
        <f t="shared" si="0"/>
        <v>1244000</v>
      </c>
    </row>
    <row r="12" spans="3:8" x14ac:dyDescent="0.25">
      <c r="C12" s="143">
        <v>1.8</v>
      </c>
      <c r="D12" s="145" t="s">
        <v>94</v>
      </c>
      <c r="E12" s="145" t="s">
        <v>85</v>
      </c>
      <c r="F12" s="32">
        <v>25.902339326311836</v>
      </c>
      <c r="G12" s="37">
        <v>7370</v>
      </c>
      <c r="H12" s="47">
        <f t="shared" si="0"/>
        <v>190900.24083491822</v>
      </c>
    </row>
    <row r="13" spans="3:8" x14ac:dyDescent="0.25">
      <c r="C13" s="143">
        <v>1.9</v>
      </c>
      <c r="D13" s="145" t="s">
        <v>95</v>
      </c>
      <c r="E13" s="145" t="s">
        <v>92</v>
      </c>
      <c r="F13" s="32">
        <v>6</v>
      </c>
      <c r="G13" s="37">
        <v>6319</v>
      </c>
      <c r="H13" s="47">
        <f t="shared" si="0"/>
        <v>37914</v>
      </c>
    </row>
    <row r="14" spans="3:8" x14ac:dyDescent="0.25">
      <c r="C14" s="143">
        <v>2</v>
      </c>
      <c r="D14" s="144" t="s">
        <v>96</v>
      </c>
      <c r="E14" s="145"/>
      <c r="F14" s="145"/>
      <c r="G14" s="53"/>
      <c r="H14" s="146"/>
    </row>
    <row r="15" spans="3:8" x14ac:dyDescent="0.25">
      <c r="C15" s="143">
        <v>2.1</v>
      </c>
      <c r="D15" s="145" t="s">
        <v>97</v>
      </c>
      <c r="E15" s="145" t="s">
        <v>89</v>
      </c>
      <c r="F15" s="32">
        <v>38</v>
      </c>
      <c r="G15" s="37">
        <v>46590</v>
      </c>
      <c r="H15" s="47">
        <f t="shared" si="0"/>
        <v>1770420</v>
      </c>
    </row>
    <row r="16" spans="3:8" x14ac:dyDescent="0.25">
      <c r="C16" s="143">
        <v>3</v>
      </c>
      <c r="D16" s="144" t="s">
        <v>98</v>
      </c>
      <c r="E16" s="145"/>
      <c r="F16" s="32"/>
      <c r="G16" s="37"/>
      <c r="H16" s="47"/>
    </row>
    <row r="17" spans="3:8" x14ac:dyDescent="0.25">
      <c r="C17" s="143">
        <v>3.1</v>
      </c>
      <c r="D17" s="145" t="s">
        <v>99</v>
      </c>
      <c r="E17" s="145" t="s">
        <v>89</v>
      </c>
      <c r="F17" s="32">
        <v>0.4</v>
      </c>
      <c r="G17" s="37">
        <v>331600</v>
      </c>
      <c r="H17" s="47">
        <f t="shared" si="0"/>
        <v>132640</v>
      </c>
    </row>
    <row r="18" spans="3:8" x14ac:dyDescent="0.25">
      <c r="C18" s="143">
        <v>3.2</v>
      </c>
      <c r="D18" s="145" t="s">
        <v>100</v>
      </c>
      <c r="E18" s="145" t="s">
        <v>89</v>
      </c>
      <c r="F18" s="32">
        <v>1.5</v>
      </c>
      <c r="G18" s="37">
        <v>488800</v>
      </c>
      <c r="H18" s="47">
        <f>+F18*G18</f>
        <v>733200</v>
      </c>
    </row>
    <row r="19" spans="3:8" x14ac:dyDescent="0.25">
      <c r="C19" s="143">
        <v>3.3</v>
      </c>
      <c r="D19" s="145" t="s">
        <v>101</v>
      </c>
      <c r="E19" s="145" t="s">
        <v>102</v>
      </c>
      <c r="F19" s="32">
        <v>54</v>
      </c>
      <c r="G19" s="37">
        <v>84500</v>
      </c>
      <c r="H19" s="47">
        <f t="shared" si="0"/>
        <v>4563000</v>
      </c>
    </row>
    <row r="20" spans="3:8" x14ac:dyDescent="0.25">
      <c r="C20" s="143">
        <v>3.4</v>
      </c>
      <c r="D20" s="145" t="s">
        <v>103</v>
      </c>
      <c r="E20" s="145" t="s">
        <v>102</v>
      </c>
      <c r="F20" s="32">
        <v>40</v>
      </c>
      <c r="G20" s="37">
        <v>97100</v>
      </c>
      <c r="H20" s="47">
        <f t="shared" si="0"/>
        <v>3884000</v>
      </c>
    </row>
    <row r="21" spans="3:8" x14ac:dyDescent="0.25">
      <c r="C21" s="143">
        <v>3.5</v>
      </c>
      <c r="D21" s="145" t="s">
        <v>104</v>
      </c>
      <c r="E21" s="145" t="s">
        <v>102</v>
      </c>
      <c r="F21" s="32">
        <v>4</v>
      </c>
      <c r="G21" s="37">
        <v>113182</v>
      </c>
      <c r="H21" s="47">
        <f t="shared" si="0"/>
        <v>452728</v>
      </c>
    </row>
    <row r="22" spans="3:8" x14ac:dyDescent="0.25">
      <c r="C22" s="143">
        <v>4</v>
      </c>
      <c r="D22" s="144" t="s">
        <v>105</v>
      </c>
      <c r="E22" s="145"/>
      <c r="F22" s="32"/>
      <c r="G22" s="37"/>
      <c r="H22" s="47"/>
    </row>
    <row r="23" spans="3:8" x14ac:dyDescent="0.25">
      <c r="C23" s="143">
        <v>4.0999999999999996</v>
      </c>
      <c r="D23" s="145" t="s">
        <v>106</v>
      </c>
      <c r="E23" s="145" t="s">
        <v>102</v>
      </c>
      <c r="F23" s="32">
        <v>2</v>
      </c>
      <c r="G23" s="37">
        <v>77790</v>
      </c>
      <c r="H23" s="47">
        <f t="shared" si="0"/>
        <v>155580</v>
      </c>
    </row>
    <row r="24" spans="3:8" x14ac:dyDescent="0.25">
      <c r="C24" s="143">
        <v>4.2</v>
      </c>
      <c r="D24" s="145" t="s">
        <v>107</v>
      </c>
      <c r="E24" s="145" t="s">
        <v>85</v>
      </c>
      <c r="F24" s="32">
        <v>100</v>
      </c>
      <c r="G24" s="37">
        <v>32969</v>
      </c>
      <c r="H24" s="47">
        <f t="shared" si="0"/>
        <v>3296900</v>
      </c>
    </row>
    <row r="25" spans="3:8" x14ac:dyDescent="0.25">
      <c r="C25" s="143">
        <v>5</v>
      </c>
      <c r="D25" s="144" t="s">
        <v>108</v>
      </c>
      <c r="E25" s="145"/>
      <c r="F25" s="32"/>
      <c r="G25" s="37"/>
      <c r="H25" s="47"/>
    </row>
    <row r="26" spans="3:8" x14ac:dyDescent="0.25">
      <c r="C26" s="143">
        <v>5.0999999999999996</v>
      </c>
      <c r="D26" s="145" t="s">
        <v>109</v>
      </c>
      <c r="E26" s="145" t="s">
        <v>85</v>
      </c>
      <c r="F26" s="32">
        <v>20</v>
      </c>
      <c r="G26" s="37">
        <v>32200</v>
      </c>
      <c r="H26" s="47">
        <f t="shared" si="0"/>
        <v>644000</v>
      </c>
    </row>
    <row r="27" spans="3:8" x14ac:dyDescent="0.25">
      <c r="C27" s="143">
        <v>6</v>
      </c>
      <c r="D27" s="144" t="s">
        <v>110</v>
      </c>
      <c r="E27" s="145"/>
      <c r="F27" s="32"/>
      <c r="G27" s="37"/>
      <c r="H27" s="47"/>
    </row>
    <row r="28" spans="3:8" x14ac:dyDescent="0.25">
      <c r="C28" s="143">
        <v>6.01</v>
      </c>
      <c r="D28" s="145" t="s">
        <v>111</v>
      </c>
      <c r="E28" s="145" t="s">
        <v>92</v>
      </c>
      <c r="F28" s="32">
        <v>4</v>
      </c>
      <c r="G28" s="37">
        <v>478000</v>
      </c>
      <c r="H28" s="47">
        <f t="shared" si="0"/>
        <v>1912000</v>
      </c>
    </row>
    <row r="29" spans="3:8" x14ac:dyDescent="0.25">
      <c r="C29" s="143">
        <v>6.02</v>
      </c>
      <c r="D29" s="145" t="s">
        <v>112</v>
      </c>
      <c r="E29" s="145" t="s">
        <v>102</v>
      </c>
      <c r="F29" s="32">
        <v>24</v>
      </c>
      <c r="G29" s="37">
        <v>19500</v>
      </c>
      <c r="H29" s="47">
        <f t="shared" si="0"/>
        <v>468000</v>
      </c>
    </row>
    <row r="30" spans="3:8" x14ac:dyDescent="0.25">
      <c r="C30" s="143">
        <v>6.03</v>
      </c>
      <c r="D30" s="145" t="s">
        <v>113</v>
      </c>
      <c r="E30" s="145" t="s">
        <v>102</v>
      </c>
      <c r="F30" s="32">
        <v>6</v>
      </c>
      <c r="G30" s="37">
        <v>15900</v>
      </c>
      <c r="H30" s="47">
        <f>+F30*G30</f>
        <v>95400</v>
      </c>
    </row>
    <row r="31" spans="3:8" x14ac:dyDescent="0.25">
      <c r="C31" s="143">
        <v>6.04</v>
      </c>
      <c r="D31" s="145" t="s">
        <v>114</v>
      </c>
      <c r="E31" s="145" t="s">
        <v>102</v>
      </c>
      <c r="F31" s="32">
        <v>8</v>
      </c>
      <c r="G31" s="37">
        <v>10796</v>
      </c>
      <c r="H31" s="47">
        <f t="shared" si="0"/>
        <v>86368</v>
      </c>
    </row>
    <row r="32" spans="3:8" x14ac:dyDescent="0.25">
      <c r="C32" s="143">
        <v>6.05</v>
      </c>
      <c r="D32" s="145" t="s">
        <v>115</v>
      </c>
      <c r="E32" s="145" t="s">
        <v>92</v>
      </c>
      <c r="F32" s="32">
        <v>3</v>
      </c>
      <c r="G32" s="37">
        <v>32300</v>
      </c>
      <c r="H32" s="47">
        <f t="shared" si="0"/>
        <v>96900</v>
      </c>
    </row>
    <row r="33" spans="3:8" x14ac:dyDescent="0.25">
      <c r="C33" s="143">
        <v>6.06</v>
      </c>
      <c r="D33" s="145" t="s">
        <v>116</v>
      </c>
      <c r="E33" s="145" t="s">
        <v>102</v>
      </c>
      <c r="F33" s="32">
        <v>3.5</v>
      </c>
      <c r="G33" s="37">
        <v>10700</v>
      </c>
      <c r="H33" s="47">
        <f t="shared" si="0"/>
        <v>37450</v>
      </c>
    </row>
    <row r="34" spans="3:8" x14ac:dyDescent="0.25">
      <c r="C34" s="143">
        <v>6.07</v>
      </c>
      <c r="D34" s="145" t="s">
        <v>117</v>
      </c>
      <c r="E34" s="145" t="s">
        <v>92</v>
      </c>
      <c r="F34" s="32">
        <v>2</v>
      </c>
      <c r="G34" s="37">
        <v>225000</v>
      </c>
      <c r="H34" s="47">
        <f t="shared" si="0"/>
        <v>450000</v>
      </c>
    </row>
    <row r="35" spans="3:8" x14ac:dyDescent="0.25">
      <c r="C35" s="143">
        <v>6.08</v>
      </c>
      <c r="D35" s="145" t="s">
        <v>118</v>
      </c>
      <c r="E35" s="145" t="s">
        <v>92</v>
      </c>
      <c r="F35" s="32">
        <v>2</v>
      </c>
      <c r="G35" s="37">
        <v>279000</v>
      </c>
      <c r="H35" s="47">
        <f t="shared" si="0"/>
        <v>558000</v>
      </c>
    </row>
    <row r="36" spans="3:8" x14ac:dyDescent="0.25">
      <c r="C36" s="143">
        <v>6.09</v>
      </c>
      <c r="D36" s="145" t="s">
        <v>119</v>
      </c>
      <c r="E36" s="145" t="s">
        <v>92</v>
      </c>
      <c r="F36" s="32">
        <v>1</v>
      </c>
      <c r="G36" s="37">
        <v>145000</v>
      </c>
      <c r="H36" s="47">
        <f t="shared" si="0"/>
        <v>145000</v>
      </c>
    </row>
    <row r="37" spans="3:8" x14ac:dyDescent="0.25">
      <c r="C37" s="143">
        <v>6.1</v>
      </c>
      <c r="D37" s="145" t="s">
        <v>120</v>
      </c>
      <c r="E37" s="145" t="s">
        <v>92</v>
      </c>
      <c r="F37" s="32">
        <v>2</v>
      </c>
      <c r="G37" s="37">
        <v>55500</v>
      </c>
      <c r="H37" s="47">
        <f t="shared" si="0"/>
        <v>111000</v>
      </c>
    </row>
    <row r="38" spans="3:8" x14ac:dyDescent="0.25">
      <c r="C38" s="143">
        <v>6.11</v>
      </c>
      <c r="D38" s="145" t="s">
        <v>121</v>
      </c>
      <c r="E38" s="145" t="s">
        <v>92</v>
      </c>
      <c r="F38" s="32">
        <v>2</v>
      </c>
      <c r="G38" s="37">
        <v>91700</v>
      </c>
      <c r="H38" s="47">
        <f t="shared" si="0"/>
        <v>183400</v>
      </c>
    </row>
    <row r="39" spans="3:8" x14ac:dyDescent="0.25">
      <c r="C39" s="143">
        <v>6.12</v>
      </c>
      <c r="D39" s="145" t="s">
        <v>122</v>
      </c>
      <c r="E39" s="145" t="s">
        <v>102</v>
      </c>
      <c r="F39" s="32">
        <v>30</v>
      </c>
      <c r="G39" s="37">
        <v>3000</v>
      </c>
      <c r="H39" s="47">
        <f>+F39*G39</f>
        <v>90000</v>
      </c>
    </row>
    <row r="40" spans="3:8" x14ac:dyDescent="0.25">
      <c r="C40" s="143">
        <v>6.13</v>
      </c>
      <c r="D40" s="145" t="s">
        <v>123</v>
      </c>
      <c r="E40" s="145" t="s">
        <v>102</v>
      </c>
      <c r="F40" s="32">
        <v>12</v>
      </c>
      <c r="G40" s="37">
        <v>3250</v>
      </c>
      <c r="H40" s="47">
        <f t="shared" si="0"/>
        <v>39000</v>
      </c>
    </row>
    <row r="41" spans="3:8" x14ac:dyDescent="0.25">
      <c r="C41" s="143">
        <v>7</v>
      </c>
      <c r="D41" s="144" t="s">
        <v>21</v>
      </c>
      <c r="E41" s="145"/>
      <c r="F41" s="32"/>
      <c r="G41" s="37"/>
      <c r="H41" s="47"/>
    </row>
    <row r="42" spans="3:8" x14ac:dyDescent="0.25">
      <c r="C42" s="143">
        <v>7.1</v>
      </c>
      <c r="D42" s="145" t="s">
        <v>124</v>
      </c>
      <c r="E42" s="145" t="s">
        <v>85</v>
      </c>
      <c r="F42" s="32">
        <v>87</v>
      </c>
      <c r="G42" s="37">
        <v>38900</v>
      </c>
      <c r="H42" s="47">
        <f t="shared" si="0"/>
        <v>3384300</v>
      </c>
    </row>
    <row r="43" spans="3:8" x14ac:dyDescent="0.25">
      <c r="C43" s="143">
        <v>7.2</v>
      </c>
      <c r="D43" s="145" t="s">
        <v>125</v>
      </c>
      <c r="E43" s="145" t="s">
        <v>85</v>
      </c>
      <c r="F43" s="32">
        <v>87</v>
      </c>
      <c r="G43" s="37">
        <v>24475</v>
      </c>
      <c r="H43" s="47">
        <f t="shared" si="0"/>
        <v>2129325</v>
      </c>
    </row>
    <row r="44" spans="3:8" x14ac:dyDescent="0.25">
      <c r="C44" s="143">
        <v>7.3</v>
      </c>
      <c r="D44" s="145" t="s">
        <v>126</v>
      </c>
      <c r="E44" s="145" t="s">
        <v>85</v>
      </c>
      <c r="F44" s="32">
        <v>80</v>
      </c>
      <c r="G44" s="37">
        <v>65800</v>
      </c>
      <c r="H44" s="47">
        <f t="shared" si="0"/>
        <v>5264000</v>
      </c>
    </row>
    <row r="45" spans="3:8" x14ac:dyDescent="0.25">
      <c r="C45" s="143">
        <v>8</v>
      </c>
      <c r="D45" s="144" t="s">
        <v>33</v>
      </c>
      <c r="E45" s="145"/>
      <c r="F45" s="32"/>
      <c r="G45" s="37"/>
      <c r="H45" s="47"/>
    </row>
    <row r="46" spans="3:8" ht="24.75" x14ac:dyDescent="0.25">
      <c r="C46" s="143">
        <v>8.1</v>
      </c>
      <c r="D46" s="147" t="s">
        <v>127</v>
      </c>
      <c r="E46" s="145" t="s">
        <v>92</v>
      </c>
      <c r="F46" s="32">
        <v>4</v>
      </c>
      <c r="G46" s="37">
        <v>371000</v>
      </c>
      <c r="H46" s="47">
        <f t="shared" si="0"/>
        <v>1484000</v>
      </c>
    </row>
    <row r="47" spans="3:8" x14ac:dyDescent="0.25">
      <c r="C47" s="143">
        <v>8.1999999999999993</v>
      </c>
      <c r="D47" s="145" t="s">
        <v>52</v>
      </c>
      <c r="E47" s="145" t="s">
        <v>85</v>
      </c>
      <c r="F47" s="32">
        <v>2</v>
      </c>
      <c r="G47" s="37">
        <v>232896</v>
      </c>
      <c r="H47" s="47">
        <f t="shared" si="0"/>
        <v>465792</v>
      </c>
    </row>
    <row r="48" spans="3:8" ht="24.75" x14ac:dyDescent="0.25">
      <c r="C48" s="143">
        <v>8.3000000000000007</v>
      </c>
      <c r="D48" s="147" t="s">
        <v>128</v>
      </c>
      <c r="E48" s="145" t="s">
        <v>85</v>
      </c>
      <c r="F48" s="32">
        <v>6</v>
      </c>
      <c r="G48" s="37">
        <v>242000</v>
      </c>
      <c r="H48" s="47">
        <f>+F48*G48</f>
        <v>1452000</v>
      </c>
    </row>
    <row r="49" spans="3:8" x14ac:dyDescent="0.25">
      <c r="C49" s="143">
        <v>9</v>
      </c>
      <c r="D49" s="144" t="s">
        <v>19</v>
      </c>
      <c r="E49" s="145"/>
      <c r="F49" s="32"/>
      <c r="G49" s="37"/>
      <c r="H49" s="47"/>
    </row>
    <row r="50" spans="3:8" x14ac:dyDescent="0.25">
      <c r="C50" s="143">
        <v>9.1</v>
      </c>
      <c r="D50" s="145" t="s">
        <v>20</v>
      </c>
      <c r="E50" s="145" t="s">
        <v>85</v>
      </c>
      <c r="F50" s="32">
        <v>63.749303201506592</v>
      </c>
      <c r="G50" s="37">
        <v>17870</v>
      </c>
      <c r="H50" s="47">
        <f t="shared" si="0"/>
        <v>1139200.0482109229</v>
      </c>
    </row>
    <row r="51" spans="3:8" x14ac:dyDescent="0.25">
      <c r="C51" s="143">
        <v>10</v>
      </c>
      <c r="D51" s="144" t="s">
        <v>129</v>
      </c>
      <c r="E51" s="145"/>
      <c r="F51" s="32"/>
      <c r="G51" s="37"/>
      <c r="H51" s="47"/>
    </row>
    <row r="52" spans="3:8" x14ac:dyDescent="0.25">
      <c r="C52" s="143">
        <v>10.1</v>
      </c>
      <c r="D52" s="145" t="s">
        <v>130</v>
      </c>
      <c r="E52" s="145" t="s">
        <v>85</v>
      </c>
      <c r="F52" s="32">
        <v>28</v>
      </c>
      <c r="G52" s="37">
        <v>45000</v>
      </c>
      <c r="H52" s="47">
        <f t="shared" si="0"/>
        <v>1260000</v>
      </c>
    </row>
    <row r="53" spans="3:8" x14ac:dyDescent="0.25">
      <c r="C53" s="143">
        <v>10.199999999999999</v>
      </c>
      <c r="D53" s="145" t="s">
        <v>131</v>
      </c>
      <c r="E53" s="145" t="s">
        <v>85</v>
      </c>
      <c r="F53" s="32">
        <v>8</v>
      </c>
      <c r="G53" s="37">
        <v>41444</v>
      </c>
      <c r="H53" s="47">
        <f t="shared" si="0"/>
        <v>331552</v>
      </c>
    </row>
    <row r="54" spans="3:8" x14ac:dyDescent="0.25">
      <c r="C54" s="143">
        <v>11</v>
      </c>
      <c r="D54" s="144" t="s">
        <v>132</v>
      </c>
      <c r="E54" s="145"/>
      <c r="F54" s="32"/>
      <c r="G54" s="37"/>
      <c r="H54" s="47"/>
    </row>
    <row r="55" spans="3:8" x14ac:dyDescent="0.25">
      <c r="C55" s="143">
        <v>11.1</v>
      </c>
      <c r="D55" s="145" t="s">
        <v>133</v>
      </c>
      <c r="E55" s="145" t="s">
        <v>85</v>
      </c>
      <c r="F55" s="32">
        <v>90</v>
      </c>
      <c r="G55" s="37">
        <v>10670</v>
      </c>
      <c r="H55" s="47">
        <f t="shared" si="0"/>
        <v>960300</v>
      </c>
    </row>
    <row r="56" spans="3:8" x14ac:dyDescent="0.25">
      <c r="C56" s="143">
        <v>11.2</v>
      </c>
      <c r="D56" s="145" t="s">
        <v>38</v>
      </c>
      <c r="E56" s="145" t="s">
        <v>85</v>
      </c>
      <c r="F56" s="32">
        <v>31</v>
      </c>
      <c r="G56" s="37">
        <v>11170</v>
      </c>
      <c r="H56" s="47">
        <f t="shared" si="0"/>
        <v>346270</v>
      </c>
    </row>
    <row r="57" spans="3:8" x14ac:dyDescent="0.25">
      <c r="C57" s="143">
        <v>11.3</v>
      </c>
      <c r="D57" s="145" t="s">
        <v>57</v>
      </c>
      <c r="E57" s="145" t="s">
        <v>85</v>
      </c>
      <c r="F57" s="32">
        <v>59</v>
      </c>
      <c r="G57" s="37">
        <v>8900</v>
      </c>
      <c r="H57" s="47">
        <f t="shared" si="0"/>
        <v>525100</v>
      </c>
    </row>
    <row r="58" spans="3:8" x14ac:dyDescent="0.25">
      <c r="C58" s="143">
        <v>11.4</v>
      </c>
      <c r="D58" s="145" t="s">
        <v>134</v>
      </c>
      <c r="E58" s="145" t="s">
        <v>85</v>
      </c>
      <c r="F58" s="32">
        <v>86.313327794610132</v>
      </c>
      <c r="G58" s="37">
        <v>51000</v>
      </c>
      <c r="H58" s="47">
        <f t="shared" si="0"/>
        <v>4401979.7175251171</v>
      </c>
    </row>
    <row r="59" spans="3:8" x14ac:dyDescent="0.25">
      <c r="C59" s="143">
        <v>12</v>
      </c>
      <c r="D59" s="144" t="s">
        <v>135</v>
      </c>
      <c r="E59" s="145"/>
      <c r="F59" s="32"/>
      <c r="G59" s="37"/>
      <c r="H59" s="47"/>
    </row>
    <row r="60" spans="3:8" x14ac:dyDescent="0.25">
      <c r="C60" s="143">
        <v>12.1</v>
      </c>
      <c r="D60" s="145" t="s">
        <v>136</v>
      </c>
      <c r="E60" s="145" t="s">
        <v>85</v>
      </c>
      <c r="F60" s="32">
        <v>1</v>
      </c>
      <c r="G60" s="37">
        <v>70300</v>
      </c>
      <c r="H60" s="47">
        <f t="shared" si="0"/>
        <v>70300</v>
      </c>
    </row>
    <row r="61" spans="3:8" x14ac:dyDescent="0.25">
      <c r="C61" s="143">
        <v>13</v>
      </c>
      <c r="D61" s="144" t="s">
        <v>137</v>
      </c>
      <c r="E61" s="145"/>
      <c r="F61" s="32"/>
      <c r="G61" s="37"/>
      <c r="H61" s="47"/>
    </row>
    <row r="62" spans="3:8" ht="24.75" x14ac:dyDescent="0.25">
      <c r="C62" s="143">
        <v>13.1</v>
      </c>
      <c r="D62" s="147" t="s">
        <v>138</v>
      </c>
      <c r="E62" s="145" t="s">
        <v>102</v>
      </c>
      <c r="F62" s="32">
        <v>413.02814019594507</v>
      </c>
      <c r="G62" s="37">
        <v>17500</v>
      </c>
      <c r="H62" s="47">
        <f>+F62*G62</f>
        <v>7227992.4534290386</v>
      </c>
    </row>
    <row r="63" spans="3:8" ht="24.75" x14ac:dyDescent="0.25">
      <c r="C63" s="143">
        <v>13.2</v>
      </c>
      <c r="D63" s="147" t="s">
        <v>139</v>
      </c>
      <c r="E63" s="145" t="s">
        <v>27</v>
      </c>
      <c r="F63" s="145">
        <v>24</v>
      </c>
      <c r="G63" s="37">
        <v>30000</v>
      </c>
      <c r="H63" s="47">
        <f>+F63*G63</f>
        <v>720000</v>
      </c>
    </row>
    <row r="64" spans="3:8" ht="24.75" x14ac:dyDescent="0.25">
      <c r="C64" s="143">
        <v>13.3</v>
      </c>
      <c r="D64" s="147" t="s">
        <v>140</v>
      </c>
      <c r="E64" s="145" t="s">
        <v>27</v>
      </c>
      <c r="F64" s="145">
        <v>2</v>
      </c>
      <c r="G64" s="37">
        <v>87000</v>
      </c>
      <c r="H64" s="47">
        <f>+F64*G64</f>
        <v>174000</v>
      </c>
    </row>
    <row r="65" spans="3:8" ht="24.75" x14ac:dyDescent="0.25">
      <c r="C65" s="143">
        <v>13.4</v>
      </c>
      <c r="D65" s="147" t="s">
        <v>141</v>
      </c>
      <c r="E65" s="145" t="s">
        <v>27</v>
      </c>
      <c r="F65" s="145">
        <v>1</v>
      </c>
      <c r="G65" s="37">
        <v>870000</v>
      </c>
      <c r="H65" s="47">
        <f>+F65*G65</f>
        <v>870000</v>
      </c>
    </row>
    <row r="66" spans="3:8" ht="25.5" thickBot="1" x14ac:dyDescent="0.3">
      <c r="C66" s="143">
        <v>13.5</v>
      </c>
      <c r="D66" s="147" t="s">
        <v>142</v>
      </c>
      <c r="E66" s="145" t="s">
        <v>27</v>
      </c>
      <c r="F66" s="145">
        <v>2</v>
      </c>
      <c r="G66" s="37">
        <v>638000</v>
      </c>
      <c r="H66" s="47">
        <f>+F66*G66</f>
        <v>1276000</v>
      </c>
    </row>
    <row r="67" spans="3:8" x14ac:dyDescent="0.25">
      <c r="C67" s="133"/>
      <c r="D67" s="134" t="s">
        <v>39</v>
      </c>
      <c r="E67" s="135"/>
      <c r="F67" s="136"/>
      <c r="G67" s="137"/>
      <c r="H67" s="138">
        <f>SUM(H5:H66)</f>
        <v>57165078.460000001</v>
      </c>
    </row>
    <row r="68" spans="3:8" x14ac:dyDescent="0.25">
      <c r="C68" s="112"/>
      <c r="D68" s="113" t="s">
        <v>79</v>
      </c>
      <c r="E68" s="114"/>
      <c r="F68" s="139"/>
      <c r="G68" s="140"/>
      <c r="H68" s="141">
        <f>ROUND((+H67*0.3),0)</f>
        <v>17149524</v>
      </c>
    </row>
    <row r="69" spans="3:8" x14ac:dyDescent="0.25">
      <c r="C69" s="112"/>
      <c r="D69" s="113" t="s">
        <v>67</v>
      </c>
      <c r="E69" s="114"/>
      <c r="F69" s="139"/>
      <c r="G69" s="140"/>
      <c r="H69" s="149">
        <f>+H25</f>
        <v>0</v>
      </c>
    </row>
    <row r="70" spans="3:8" x14ac:dyDescent="0.25">
      <c r="C70" s="112"/>
      <c r="D70" s="113" t="s">
        <v>80</v>
      </c>
      <c r="E70" s="114"/>
      <c r="F70" s="139"/>
      <c r="G70" s="140"/>
      <c r="H70" s="121">
        <f>ROUND((H69*16%),0)</f>
        <v>0</v>
      </c>
    </row>
    <row r="71" spans="3:8" ht="15.75" thickBot="1" x14ac:dyDescent="0.3">
      <c r="C71" s="236" t="s">
        <v>143</v>
      </c>
      <c r="D71" s="237"/>
      <c r="E71" s="237"/>
      <c r="F71" s="237"/>
      <c r="G71" s="237"/>
      <c r="H71" s="142">
        <f>ROUNDDOWN(SUM(H67:H70),0)</f>
        <v>74314602</v>
      </c>
    </row>
  </sheetData>
  <mergeCells count="2">
    <mergeCell ref="C3:H3"/>
    <mergeCell ref="C71:G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8"/>
  <sheetViews>
    <sheetView topLeftCell="A40" workbookViewId="0">
      <selection activeCell="A540" sqref="A540:F584"/>
    </sheetView>
  </sheetViews>
  <sheetFormatPr baseColWidth="10" defaultRowHeight="15" x14ac:dyDescent="0.25"/>
  <cols>
    <col min="2" max="2" width="5.7109375" customWidth="1"/>
    <col min="3" max="3" width="37" customWidth="1"/>
    <col min="4" max="4" width="5.85546875" customWidth="1"/>
    <col min="5" max="5" width="7.42578125" customWidth="1"/>
    <col min="6" max="6" width="13.140625" customWidth="1"/>
    <col min="7" max="7" width="18.28515625" customWidth="1"/>
  </cols>
  <sheetData>
    <row r="1" spans="2:7" ht="15.75" thickBot="1" x14ac:dyDescent="0.3"/>
    <row r="2" spans="2:7" x14ac:dyDescent="0.25">
      <c r="B2" s="263" t="s">
        <v>146</v>
      </c>
      <c r="C2" s="264"/>
      <c r="D2" s="264"/>
      <c r="E2" s="264"/>
      <c r="F2" s="264"/>
      <c r="G2" s="265"/>
    </row>
    <row r="3" spans="2:7" x14ac:dyDescent="0.25">
      <c r="B3" s="143">
        <v>1</v>
      </c>
      <c r="C3" s="144" t="s">
        <v>83</v>
      </c>
      <c r="D3" s="145"/>
      <c r="E3" s="145"/>
      <c r="F3" s="145"/>
      <c r="G3" s="146"/>
    </row>
    <row r="4" spans="2:7" x14ac:dyDescent="0.25">
      <c r="B4" s="143">
        <v>1.1000000000000001</v>
      </c>
      <c r="C4" s="145" t="s">
        <v>147</v>
      </c>
      <c r="D4" s="145" t="s">
        <v>85</v>
      </c>
      <c r="E4" s="145">
        <v>1.68</v>
      </c>
      <c r="F4" s="37">
        <v>7050</v>
      </c>
      <c r="G4" s="47">
        <f>+E4*F4</f>
        <v>11844</v>
      </c>
    </row>
    <row r="5" spans="2:7" x14ac:dyDescent="0.25">
      <c r="B5" s="143">
        <v>1.2</v>
      </c>
      <c r="C5" s="145" t="s">
        <v>148</v>
      </c>
      <c r="D5" s="145" t="s">
        <v>85</v>
      </c>
      <c r="E5" s="145">
        <v>29</v>
      </c>
      <c r="F5" s="37">
        <v>6608</v>
      </c>
      <c r="G5" s="47">
        <f t="shared" ref="G5:G41" si="0">+E5*F5</f>
        <v>191632</v>
      </c>
    </row>
    <row r="6" spans="2:7" x14ac:dyDescent="0.25">
      <c r="B6" s="143">
        <v>1.3</v>
      </c>
      <c r="C6" s="145" t="s">
        <v>149</v>
      </c>
      <c r="D6" s="145" t="s">
        <v>85</v>
      </c>
      <c r="E6" s="145">
        <v>10.3</v>
      </c>
      <c r="F6" s="37">
        <v>7558</v>
      </c>
      <c r="G6" s="47">
        <f t="shared" si="0"/>
        <v>77847.400000000009</v>
      </c>
    </row>
    <row r="7" spans="2:7" x14ac:dyDescent="0.25">
      <c r="B7" s="143">
        <v>2</v>
      </c>
      <c r="C7" s="144" t="s">
        <v>19</v>
      </c>
      <c r="D7" s="145"/>
      <c r="E7" s="145"/>
      <c r="F7" s="37"/>
      <c r="G7" s="47"/>
    </row>
    <row r="8" spans="2:7" x14ac:dyDescent="0.25">
      <c r="B8" s="143">
        <v>2.1</v>
      </c>
      <c r="C8" s="145" t="s">
        <v>20</v>
      </c>
      <c r="D8" s="145" t="s">
        <v>85</v>
      </c>
      <c r="E8" s="145">
        <v>120</v>
      </c>
      <c r="F8" s="37">
        <v>17870</v>
      </c>
      <c r="G8" s="47">
        <f t="shared" si="0"/>
        <v>2144400</v>
      </c>
    </row>
    <row r="9" spans="2:7" x14ac:dyDescent="0.25">
      <c r="B9" s="143">
        <v>2.2000000000000002</v>
      </c>
      <c r="C9" s="145" t="s">
        <v>57</v>
      </c>
      <c r="D9" s="145" t="s">
        <v>85</v>
      </c>
      <c r="E9" s="145">
        <v>191.60815730337106</v>
      </c>
      <c r="F9" s="37">
        <v>8900</v>
      </c>
      <c r="G9" s="47">
        <f t="shared" si="0"/>
        <v>1705312.6000000024</v>
      </c>
    </row>
    <row r="10" spans="2:7" x14ac:dyDescent="0.25">
      <c r="B10" s="143">
        <v>2.2999999999999998</v>
      </c>
      <c r="C10" s="145" t="s">
        <v>133</v>
      </c>
      <c r="D10" s="145" t="s">
        <v>85</v>
      </c>
      <c r="E10" s="145">
        <v>130</v>
      </c>
      <c r="F10" s="37">
        <v>10670</v>
      </c>
      <c r="G10" s="47">
        <f t="shared" si="0"/>
        <v>1387100</v>
      </c>
    </row>
    <row r="11" spans="2:7" x14ac:dyDescent="0.25">
      <c r="B11" s="143">
        <v>3</v>
      </c>
      <c r="C11" s="144" t="s">
        <v>129</v>
      </c>
      <c r="D11" s="145"/>
      <c r="E11" s="145"/>
      <c r="F11" s="37"/>
      <c r="G11" s="47"/>
    </row>
    <row r="12" spans="2:7" x14ac:dyDescent="0.25">
      <c r="B12" s="143">
        <v>3.1</v>
      </c>
      <c r="C12" s="145" t="s">
        <v>150</v>
      </c>
      <c r="D12" s="145"/>
      <c r="E12" s="145"/>
      <c r="F12" s="37"/>
      <c r="G12" s="47"/>
    </row>
    <row r="13" spans="2:7" x14ac:dyDescent="0.25">
      <c r="B13" s="143">
        <v>3.2</v>
      </c>
      <c r="C13" s="145" t="s">
        <v>151</v>
      </c>
      <c r="D13" s="145" t="s">
        <v>85</v>
      </c>
      <c r="E13" s="145">
        <v>29</v>
      </c>
      <c r="F13" s="37">
        <v>83600</v>
      </c>
      <c r="G13" s="47">
        <f t="shared" si="0"/>
        <v>2424400</v>
      </c>
    </row>
    <row r="14" spans="2:7" x14ac:dyDescent="0.25">
      <c r="B14" s="143">
        <v>3.3</v>
      </c>
      <c r="C14" s="145" t="s">
        <v>152</v>
      </c>
      <c r="D14" s="145" t="s">
        <v>85</v>
      </c>
      <c r="E14" s="145">
        <v>29</v>
      </c>
      <c r="F14" s="37">
        <v>54200</v>
      </c>
      <c r="G14" s="47">
        <f>+E14*F14</f>
        <v>1571800</v>
      </c>
    </row>
    <row r="15" spans="2:7" x14ac:dyDescent="0.25">
      <c r="B15" s="143">
        <v>3.4</v>
      </c>
      <c r="C15" s="145" t="s">
        <v>153</v>
      </c>
      <c r="D15" s="145" t="s">
        <v>85</v>
      </c>
      <c r="E15" s="145">
        <v>10.3</v>
      </c>
      <c r="F15" s="37">
        <v>45000</v>
      </c>
      <c r="G15" s="47">
        <f t="shared" si="0"/>
        <v>463500.00000000006</v>
      </c>
    </row>
    <row r="16" spans="2:7" x14ac:dyDescent="0.25">
      <c r="B16" s="143">
        <v>3.5</v>
      </c>
      <c r="C16" s="145" t="s">
        <v>154</v>
      </c>
      <c r="D16" s="145" t="s">
        <v>102</v>
      </c>
      <c r="E16" s="145">
        <v>35.22</v>
      </c>
      <c r="F16" s="37">
        <v>45800</v>
      </c>
      <c r="G16" s="47">
        <f t="shared" si="0"/>
        <v>1613076</v>
      </c>
    </row>
    <row r="17" spans="2:7" x14ac:dyDescent="0.25">
      <c r="B17" s="143">
        <v>3.6</v>
      </c>
      <c r="C17" s="145" t="s">
        <v>155</v>
      </c>
      <c r="D17" s="145" t="s">
        <v>102</v>
      </c>
      <c r="E17" s="145">
        <v>35.22</v>
      </c>
      <c r="F17" s="37">
        <v>19300</v>
      </c>
      <c r="G17" s="47">
        <f t="shared" si="0"/>
        <v>679746</v>
      </c>
    </row>
    <row r="18" spans="2:7" x14ac:dyDescent="0.25">
      <c r="B18" s="143">
        <v>4</v>
      </c>
      <c r="C18" s="144" t="s">
        <v>156</v>
      </c>
      <c r="D18" s="145"/>
      <c r="E18" s="145"/>
      <c r="F18" s="37"/>
      <c r="G18" s="47"/>
    </row>
    <row r="19" spans="2:7" x14ac:dyDescent="0.25">
      <c r="B19" s="143">
        <v>4.0999999999999996</v>
      </c>
      <c r="C19" s="145" t="s">
        <v>157</v>
      </c>
      <c r="D19" s="145" t="s">
        <v>85</v>
      </c>
      <c r="E19" s="145">
        <v>30</v>
      </c>
      <c r="F19" s="37">
        <v>59440</v>
      </c>
      <c r="G19" s="47">
        <f t="shared" si="0"/>
        <v>1783200</v>
      </c>
    </row>
    <row r="20" spans="2:7" x14ac:dyDescent="0.25">
      <c r="B20" s="143">
        <v>5</v>
      </c>
      <c r="C20" s="144" t="s">
        <v>33</v>
      </c>
      <c r="D20" s="145"/>
      <c r="E20" s="145"/>
      <c r="F20" s="37"/>
      <c r="G20" s="47"/>
    </row>
    <row r="21" spans="2:7" ht="60" x14ac:dyDescent="0.25">
      <c r="B21" s="143">
        <v>5.0999999999999996</v>
      </c>
      <c r="C21" s="21" t="s">
        <v>158</v>
      </c>
      <c r="D21" s="145" t="s">
        <v>92</v>
      </c>
      <c r="E21" s="145">
        <v>1</v>
      </c>
      <c r="F21" s="37">
        <v>550000</v>
      </c>
      <c r="G21" s="47">
        <f t="shared" si="0"/>
        <v>550000</v>
      </c>
    </row>
    <row r="22" spans="2:7" ht="60" x14ac:dyDescent="0.25">
      <c r="B22" s="143">
        <v>5.2</v>
      </c>
      <c r="C22" s="21" t="s">
        <v>159</v>
      </c>
      <c r="D22" s="145" t="s">
        <v>92</v>
      </c>
      <c r="E22" s="145">
        <v>1</v>
      </c>
      <c r="F22" s="37">
        <v>430000</v>
      </c>
      <c r="G22" s="47">
        <f>+E22*F22</f>
        <v>430000</v>
      </c>
    </row>
    <row r="23" spans="2:7" ht="24.75" x14ac:dyDescent="0.25">
      <c r="B23" s="143">
        <v>5.3</v>
      </c>
      <c r="C23" s="147" t="s">
        <v>160</v>
      </c>
      <c r="D23" s="145" t="s">
        <v>92</v>
      </c>
      <c r="E23" s="145">
        <v>1</v>
      </c>
      <c r="F23" s="37">
        <v>304400</v>
      </c>
      <c r="G23" s="47">
        <f t="shared" si="0"/>
        <v>304400</v>
      </c>
    </row>
    <row r="24" spans="2:7" x14ac:dyDescent="0.25">
      <c r="B24" s="143">
        <v>6</v>
      </c>
      <c r="C24" s="144" t="s">
        <v>110</v>
      </c>
      <c r="D24" s="145"/>
      <c r="E24" s="145"/>
      <c r="F24" s="37"/>
      <c r="G24" s="47"/>
    </row>
    <row r="25" spans="2:7" x14ac:dyDescent="0.25">
      <c r="B25" s="143">
        <v>6.01</v>
      </c>
      <c r="C25" s="145" t="s">
        <v>161</v>
      </c>
      <c r="D25" s="145" t="s">
        <v>102</v>
      </c>
      <c r="E25" s="145">
        <v>12</v>
      </c>
      <c r="F25" s="37">
        <v>19500</v>
      </c>
      <c r="G25" s="47">
        <f t="shared" si="0"/>
        <v>234000</v>
      </c>
    </row>
    <row r="26" spans="2:7" x14ac:dyDescent="0.25">
      <c r="B26" s="143">
        <v>6.02</v>
      </c>
      <c r="C26" s="145" t="s">
        <v>114</v>
      </c>
      <c r="D26" s="145" t="s">
        <v>102</v>
      </c>
      <c r="E26" s="145">
        <v>8</v>
      </c>
      <c r="F26" s="37">
        <v>10796</v>
      </c>
      <c r="G26" s="47">
        <f t="shared" si="0"/>
        <v>86368</v>
      </c>
    </row>
    <row r="27" spans="2:7" x14ac:dyDescent="0.25">
      <c r="B27" s="143">
        <v>6.03</v>
      </c>
      <c r="C27" s="145" t="s">
        <v>123</v>
      </c>
      <c r="D27" s="145" t="s">
        <v>102</v>
      </c>
      <c r="E27" s="145">
        <v>20</v>
      </c>
      <c r="F27" s="37">
        <v>3250</v>
      </c>
      <c r="G27" s="47">
        <f t="shared" si="0"/>
        <v>65000</v>
      </c>
    </row>
    <row r="28" spans="2:7" x14ac:dyDescent="0.25">
      <c r="B28" s="143">
        <v>6.04</v>
      </c>
      <c r="C28" s="145" t="s">
        <v>162</v>
      </c>
      <c r="D28" s="145" t="s">
        <v>92</v>
      </c>
      <c r="E28" s="145">
        <v>1</v>
      </c>
      <c r="F28" s="37">
        <v>225000</v>
      </c>
      <c r="G28" s="47">
        <f t="shared" si="0"/>
        <v>225000</v>
      </c>
    </row>
    <row r="29" spans="2:7" x14ac:dyDescent="0.25">
      <c r="B29" s="143">
        <v>6.05</v>
      </c>
      <c r="C29" s="145" t="s">
        <v>163</v>
      </c>
      <c r="D29" s="145" t="s">
        <v>92</v>
      </c>
      <c r="E29" s="145">
        <v>1</v>
      </c>
      <c r="F29" s="37">
        <v>279000</v>
      </c>
      <c r="G29" s="47">
        <f t="shared" si="0"/>
        <v>279000</v>
      </c>
    </row>
    <row r="30" spans="2:7" x14ac:dyDescent="0.25">
      <c r="B30" s="143">
        <v>6.06</v>
      </c>
      <c r="C30" s="145" t="s">
        <v>164</v>
      </c>
      <c r="D30" s="145" t="s">
        <v>92</v>
      </c>
      <c r="E30" s="145">
        <v>1</v>
      </c>
      <c r="F30" s="37">
        <v>12960</v>
      </c>
      <c r="G30" s="47">
        <f>+E30*F30</f>
        <v>12960</v>
      </c>
    </row>
    <row r="31" spans="2:7" x14ac:dyDescent="0.25">
      <c r="B31" s="143">
        <v>6.07</v>
      </c>
      <c r="C31" s="145" t="s">
        <v>165</v>
      </c>
      <c r="D31" s="145" t="s">
        <v>92</v>
      </c>
      <c r="E31" s="145">
        <v>1</v>
      </c>
      <c r="F31" s="37">
        <v>42000</v>
      </c>
      <c r="G31" s="47">
        <f t="shared" si="0"/>
        <v>42000</v>
      </c>
    </row>
    <row r="32" spans="2:7" ht="24.75" x14ac:dyDescent="0.25">
      <c r="B32" s="143">
        <v>6.08</v>
      </c>
      <c r="C32" s="147" t="s">
        <v>166</v>
      </c>
      <c r="D32" s="145" t="s">
        <v>102</v>
      </c>
      <c r="E32" s="145">
        <v>8</v>
      </c>
      <c r="F32" s="37">
        <v>230800</v>
      </c>
      <c r="G32" s="47">
        <f t="shared" si="0"/>
        <v>1846400</v>
      </c>
    </row>
    <row r="33" spans="2:7" x14ac:dyDescent="0.25">
      <c r="B33" s="143">
        <v>6.09</v>
      </c>
      <c r="C33" s="147" t="s">
        <v>167</v>
      </c>
      <c r="D33" s="145" t="s">
        <v>92</v>
      </c>
      <c r="E33" s="145">
        <v>1</v>
      </c>
      <c r="F33" s="37">
        <v>2257000</v>
      </c>
      <c r="G33" s="47">
        <f t="shared" si="0"/>
        <v>2257000</v>
      </c>
    </row>
    <row r="34" spans="2:7" x14ac:dyDescent="0.25">
      <c r="B34" s="151">
        <v>6.1</v>
      </c>
      <c r="C34" s="147" t="s">
        <v>168</v>
      </c>
      <c r="D34" s="145" t="s">
        <v>92</v>
      </c>
      <c r="E34" s="145">
        <v>1</v>
      </c>
      <c r="F34" s="37">
        <v>312400</v>
      </c>
      <c r="G34" s="47">
        <f t="shared" si="0"/>
        <v>312400</v>
      </c>
    </row>
    <row r="35" spans="2:7" ht="24.75" x14ac:dyDescent="0.25">
      <c r="B35" s="143">
        <v>6.11</v>
      </c>
      <c r="C35" s="147" t="s">
        <v>169</v>
      </c>
      <c r="D35" s="145" t="s">
        <v>92</v>
      </c>
      <c r="E35" s="145">
        <v>1</v>
      </c>
      <c r="F35" s="37">
        <v>1525200</v>
      </c>
      <c r="G35" s="47">
        <f t="shared" si="0"/>
        <v>1525200</v>
      </c>
    </row>
    <row r="36" spans="2:7" x14ac:dyDescent="0.25">
      <c r="B36" s="143">
        <v>7</v>
      </c>
      <c r="C36" s="144" t="s">
        <v>25</v>
      </c>
      <c r="D36" s="145"/>
      <c r="E36" s="145"/>
      <c r="F36" s="37"/>
      <c r="G36" s="47"/>
    </row>
    <row r="37" spans="2:7" x14ac:dyDescent="0.25">
      <c r="B37" s="143">
        <v>7.1</v>
      </c>
      <c r="C37" s="145" t="s">
        <v>170</v>
      </c>
      <c r="D37" s="145" t="s">
        <v>92</v>
      </c>
      <c r="E37" s="145"/>
      <c r="F37" s="37"/>
      <c r="G37" s="47"/>
    </row>
    <row r="38" spans="2:7" x14ac:dyDescent="0.25">
      <c r="B38" s="143">
        <v>7.2</v>
      </c>
      <c r="C38" s="145" t="s">
        <v>50</v>
      </c>
      <c r="D38" s="145" t="s">
        <v>92</v>
      </c>
      <c r="E38" s="145">
        <v>7</v>
      </c>
      <c r="F38" s="37">
        <v>162510</v>
      </c>
      <c r="G38" s="47">
        <f t="shared" si="0"/>
        <v>1137570</v>
      </c>
    </row>
    <row r="39" spans="2:7" ht="24.75" x14ac:dyDescent="0.25">
      <c r="B39" s="143">
        <v>7.3</v>
      </c>
      <c r="C39" s="147" t="s">
        <v>171</v>
      </c>
      <c r="D39" s="145" t="s">
        <v>102</v>
      </c>
      <c r="E39" s="145">
        <v>20</v>
      </c>
      <c r="F39" s="37">
        <v>18600</v>
      </c>
      <c r="G39" s="47">
        <f t="shared" si="0"/>
        <v>372000</v>
      </c>
    </row>
    <row r="40" spans="2:7" x14ac:dyDescent="0.25">
      <c r="B40" s="143">
        <v>7.4</v>
      </c>
      <c r="C40" s="145" t="s">
        <v>172</v>
      </c>
      <c r="D40" s="145" t="s">
        <v>92</v>
      </c>
      <c r="E40" s="145">
        <v>1</v>
      </c>
      <c r="F40" s="37">
        <v>120000</v>
      </c>
      <c r="G40" s="47">
        <f t="shared" si="0"/>
        <v>120000</v>
      </c>
    </row>
    <row r="41" spans="2:7" ht="24.75" x14ac:dyDescent="0.25">
      <c r="B41" s="143">
        <v>7.5</v>
      </c>
      <c r="C41" s="147" t="s">
        <v>173</v>
      </c>
      <c r="D41" s="145" t="s">
        <v>92</v>
      </c>
      <c r="E41" s="145">
        <v>1</v>
      </c>
      <c r="F41" s="37">
        <v>260000</v>
      </c>
      <c r="G41" s="47">
        <f t="shared" si="0"/>
        <v>260000</v>
      </c>
    </row>
    <row r="42" spans="2:7" x14ac:dyDescent="0.25">
      <c r="B42" s="143">
        <v>8</v>
      </c>
      <c r="C42" s="144" t="s">
        <v>64</v>
      </c>
      <c r="D42" s="145"/>
      <c r="E42" s="145"/>
      <c r="F42" s="145"/>
      <c r="G42" s="146"/>
    </row>
    <row r="43" spans="2:7" ht="25.5" thickBot="1" x14ac:dyDescent="0.3">
      <c r="B43" s="152">
        <v>8.1</v>
      </c>
      <c r="C43" s="153" t="s">
        <v>174</v>
      </c>
      <c r="D43" s="154" t="s">
        <v>92</v>
      </c>
      <c r="E43" s="154">
        <v>1</v>
      </c>
      <c r="F43" s="155">
        <v>2762000</v>
      </c>
      <c r="G43" s="156">
        <f>+E43*F43</f>
        <v>2762000</v>
      </c>
    </row>
    <row r="44" spans="2:7" x14ac:dyDescent="0.25">
      <c r="B44" s="133"/>
      <c r="C44" s="134" t="s">
        <v>39</v>
      </c>
      <c r="D44" s="135"/>
      <c r="E44" s="136"/>
      <c r="F44" s="137"/>
      <c r="G44" s="138">
        <f>SUM(G4:G41)</f>
        <v>24113156</v>
      </c>
    </row>
    <row r="45" spans="2:7" x14ac:dyDescent="0.25">
      <c r="B45" s="112"/>
      <c r="C45" s="113" t="s">
        <v>79</v>
      </c>
      <c r="D45" s="114"/>
      <c r="E45" s="139"/>
      <c r="F45" s="140"/>
      <c r="G45" s="141">
        <f>ROUND((+G44*0.3),0)</f>
        <v>7233947</v>
      </c>
    </row>
    <row r="46" spans="2:7" x14ac:dyDescent="0.25">
      <c r="B46" s="112"/>
      <c r="C46" s="113" t="s">
        <v>67</v>
      </c>
      <c r="D46" s="114"/>
      <c r="E46" s="139"/>
      <c r="F46" s="140"/>
      <c r="G46" s="117">
        <f>+G43</f>
        <v>2762000</v>
      </c>
    </row>
    <row r="47" spans="2:7" x14ac:dyDescent="0.25">
      <c r="B47" s="112"/>
      <c r="C47" s="113" t="s">
        <v>80</v>
      </c>
      <c r="D47" s="114"/>
      <c r="E47" s="139"/>
      <c r="F47" s="140"/>
      <c r="G47" s="117">
        <f>ROUND((G46*16%),0)</f>
        <v>441920</v>
      </c>
    </row>
    <row r="48" spans="2:7" ht="15.75" thickBot="1" x14ac:dyDescent="0.3">
      <c r="B48" s="266" t="s">
        <v>143</v>
      </c>
      <c r="C48" s="267"/>
      <c r="D48" s="267"/>
      <c r="E48" s="267"/>
      <c r="F48" s="268"/>
      <c r="G48" s="142">
        <f>ROUNDDOWN(SUM(G44:G47),0)</f>
        <v>34551023</v>
      </c>
    </row>
  </sheetData>
  <mergeCells count="2">
    <mergeCell ref="B2:G2"/>
    <mergeCell ref="B48:F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5"/>
  <sheetViews>
    <sheetView topLeftCell="A121" workbookViewId="0">
      <selection activeCell="A540" sqref="A540:F584"/>
    </sheetView>
  </sheetViews>
  <sheetFormatPr baseColWidth="10" defaultRowHeight="15" x14ac:dyDescent="0.25"/>
  <cols>
    <col min="2" max="2" width="5.7109375" customWidth="1"/>
    <col min="3" max="3" width="37" customWidth="1"/>
    <col min="4" max="4" width="5.85546875" customWidth="1"/>
    <col min="5" max="5" width="7.42578125" customWidth="1"/>
    <col min="6" max="6" width="13.140625" customWidth="1"/>
    <col min="7" max="7" width="18.28515625" customWidth="1"/>
  </cols>
  <sheetData>
    <row r="1" spans="2:7" ht="15.75" thickBot="1" x14ac:dyDescent="0.3"/>
    <row r="2" spans="2:7" ht="15.75" thickBot="1" x14ac:dyDescent="0.3">
      <c r="B2" s="253" t="s">
        <v>175</v>
      </c>
      <c r="C2" s="254"/>
      <c r="D2" s="254"/>
      <c r="E2" s="254"/>
      <c r="F2" s="254"/>
      <c r="G2" s="255"/>
    </row>
    <row r="3" spans="2:7" x14ac:dyDescent="0.25">
      <c r="B3" s="253" t="s">
        <v>176</v>
      </c>
      <c r="C3" s="254"/>
      <c r="D3" s="254"/>
      <c r="E3" s="254"/>
      <c r="F3" s="254"/>
      <c r="G3" s="255"/>
    </row>
    <row r="4" spans="2:7" x14ac:dyDescent="0.25">
      <c r="B4" s="66" t="s">
        <v>41</v>
      </c>
      <c r="C4" s="67" t="s">
        <v>42</v>
      </c>
      <c r="D4" s="68"/>
      <c r="E4" s="158"/>
      <c r="F4" s="158"/>
      <c r="G4" s="159"/>
    </row>
    <row r="5" spans="2:7" x14ac:dyDescent="0.25">
      <c r="B5" s="7">
        <v>1</v>
      </c>
      <c r="C5" s="16" t="s">
        <v>11</v>
      </c>
      <c r="D5" s="8"/>
      <c r="E5" s="160"/>
      <c r="F5" s="160"/>
      <c r="G5" s="161"/>
    </row>
    <row r="6" spans="2:7" x14ac:dyDescent="0.25">
      <c r="B6" s="7">
        <v>1.1000000000000001</v>
      </c>
      <c r="C6" s="16" t="s">
        <v>43</v>
      </c>
      <c r="D6" s="17" t="s">
        <v>15</v>
      </c>
      <c r="E6" s="162">
        <v>40</v>
      </c>
      <c r="F6" s="162">
        <v>7370</v>
      </c>
      <c r="G6" s="163">
        <f>+F6*E6</f>
        <v>294800</v>
      </c>
    </row>
    <row r="7" spans="2:7" x14ac:dyDescent="0.25">
      <c r="B7" s="20">
        <v>1.2</v>
      </c>
      <c r="C7" s="21" t="s">
        <v>44</v>
      </c>
      <c r="D7" s="22" t="s">
        <v>27</v>
      </c>
      <c r="E7" s="107">
        <v>1</v>
      </c>
      <c r="F7" s="164">
        <v>46140</v>
      </c>
      <c r="G7" s="165">
        <f t="shared" ref="G7:G9" si="0">+E7*F7</f>
        <v>46140</v>
      </c>
    </row>
    <row r="8" spans="2:7" ht="36" x14ac:dyDescent="0.25">
      <c r="B8" s="20">
        <v>1.3</v>
      </c>
      <c r="C8" s="21" t="s">
        <v>177</v>
      </c>
      <c r="D8" s="22" t="s">
        <v>15</v>
      </c>
      <c r="E8" s="107">
        <v>12.282961565262253</v>
      </c>
      <c r="F8" s="164">
        <v>6608</v>
      </c>
      <c r="G8" s="165">
        <f t="shared" si="0"/>
        <v>81165.810023252969</v>
      </c>
    </row>
    <row r="9" spans="2:7" x14ac:dyDescent="0.25">
      <c r="B9" s="20">
        <v>1.4</v>
      </c>
      <c r="C9" s="21" t="s">
        <v>178</v>
      </c>
      <c r="D9" s="22" t="s">
        <v>13</v>
      </c>
      <c r="E9" s="107">
        <v>0.8</v>
      </c>
      <c r="F9" s="164">
        <v>203000</v>
      </c>
      <c r="G9" s="165">
        <f t="shared" si="0"/>
        <v>162400</v>
      </c>
    </row>
    <row r="10" spans="2:7" x14ac:dyDescent="0.25">
      <c r="B10" s="23">
        <v>2</v>
      </c>
      <c r="C10" s="25" t="s">
        <v>17</v>
      </c>
      <c r="D10" s="25"/>
      <c r="E10" s="166"/>
      <c r="F10" s="167"/>
      <c r="G10" s="168"/>
    </row>
    <row r="11" spans="2:7" ht="24" x14ac:dyDescent="0.25">
      <c r="B11" s="23">
        <v>2.1</v>
      </c>
      <c r="C11" s="169" t="s">
        <v>18</v>
      </c>
      <c r="D11" s="35" t="s">
        <v>15</v>
      </c>
      <c r="E11" s="170">
        <v>8.4</v>
      </c>
      <c r="F11" s="164">
        <v>32010</v>
      </c>
      <c r="G11" s="171">
        <f>F11*E11</f>
        <v>268884</v>
      </c>
    </row>
    <row r="12" spans="2:7" ht="24" x14ac:dyDescent="0.25">
      <c r="B12" s="23">
        <v>2.2000000000000002</v>
      </c>
      <c r="C12" s="169" t="s">
        <v>179</v>
      </c>
      <c r="D12" s="35" t="s">
        <v>24</v>
      </c>
      <c r="E12" s="170">
        <v>4</v>
      </c>
      <c r="F12" s="164">
        <v>22634</v>
      </c>
      <c r="G12" s="171">
        <f>+F12*E12</f>
        <v>90536</v>
      </c>
    </row>
    <row r="13" spans="2:7" x14ac:dyDescent="0.25">
      <c r="B13" s="29">
        <v>3</v>
      </c>
      <c r="C13" s="48" t="s">
        <v>19</v>
      </c>
      <c r="D13" s="45"/>
      <c r="E13" s="172"/>
      <c r="F13" s="172"/>
      <c r="G13" s="173"/>
    </row>
    <row r="14" spans="2:7" ht="24" x14ac:dyDescent="0.25">
      <c r="B14" s="122">
        <v>3.1</v>
      </c>
      <c r="C14" s="21" t="s">
        <v>20</v>
      </c>
      <c r="D14" s="22" t="s">
        <v>15</v>
      </c>
      <c r="E14" s="107">
        <v>52</v>
      </c>
      <c r="F14" s="164">
        <v>17870</v>
      </c>
      <c r="G14" s="165">
        <f>+E14*F14</f>
        <v>929240</v>
      </c>
    </row>
    <row r="15" spans="2:7" x14ac:dyDescent="0.25">
      <c r="B15" s="29">
        <v>4</v>
      </c>
      <c r="C15" s="48" t="s">
        <v>33</v>
      </c>
      <c r="D15" s="45"/>
      <c r="E15" s="172"/>
      <c r="F15" s="172"/>
      <c r="G15" s="173"/>
    </row>
    <row r="16" spans="2:7" ht="24" x14ac:dyDescent="0.25">
      <c r="B16" s="29">
        <v>4.0999999999999996</v>
      </c>
      <c r="C16" s="95" t="s">
        <v>180</v>
      </c>
      <c r="D16" s="31" t="s">
        <v>27</v>
      </c>
      <c r="E16" s="164">
        <v>1</v>
      </c>
      <c r="F16" s="174">
        <v>371715</v>
      </c>
      <c r="G16" s="175">
        <f>+E16*F16</f>
        <v>371715</v>
      </c>
    </row>
    <row r="17" spans="2:7" x14ac:dyDescent="0.25">
      <c r="B17" s="29">
        <v>4.2</v>
      </c>
      <c r="C17" s="95" t="s">
        <v>181</v>
      </c>
      <c r="D17" s="31" t="s">
        <v>15</v>
      </c>
      <c r="E17" s="164">
        <v>10</v>
      </c>
      <c r="F17" s="174">
        <v>251457</v>
      </c>
      <c r="G17" s="175">
        <f>+E17*F17</f>
        <v>2514570</v>
      </c>
    </row>
    <row r="18" spans="2:7" x14ac:dyDescent="0.25">
      <c r="B18" s="29">
        <v>5</v>
      </c>
      <c r="C18" s="95" t="s">
        <v>51</v>
      </c>
      <c r="D18" s="31"/>
      <c r="E18" s="164"/>
      <c r="F18" s="174"/>
      <c r="G18" s="175"/>
    </row>
    <row r="19" spans="2:7" ht="36" x14ac:dyDescent="0.25">
      <c r="B19" s="29">
        <v>5.0999999999999996</v>
      </c>
      <c r="C19" s="95" t="s">
        <v>182</v>
      </c>
      <c r="D19" s="31" t="s">
        <v>15</v>
      </c>
      <c r="E19" s="164">
        <v>10</v>
      </c>
      <c r="F19" s="174">
        <v>186000</v>
      </c>
      <c r="G19" s="175">
        <f>+F19*E19</f>
        <v>1860000</v>
      </c>
    </row>
    <row r="20" spans="2:7" ht="24" x14ac:dyDescent="0.25">
      <c r="B20" s="29">
        <v>5.2</v>
      </c>
      <c r="C20" s="95" t="s">
        <v>52</v>
      </c>
      <c r="D20" s="31" t="s">
        <v>15</v>
      </c>
      <c r="E20" s="164">
        <v>2.5</v>
      </c>
      <c r="F20" s="174">
        <v>232896</v>
      </c>
      <c r="G20" s="175">
        <f>+F20*E20</f>
        <v>582240</v>
      </c>
    </row>
    <row r="21" spans="2:7" x14ac:dyDescent="0.25">
      <c r="B21" s="29">
        <v>6</v>
      </c>
      <c r="C21" s="176" t="s">
        <v>37</v>
      </c>
      <c r="D21" s="31"/>
      <c r="E21" s="164"/>
      <c r="F21" s="164"/>
      <c r="G21" s="177"/>
    </row>
    <row r="22" spans="2:7" x14ac:dyDescent="0.25">
      <c r="B22" s="52">
        <v>6.1</v>
      </c>
      <c r="C22" s="58" t="s">
        <v>56</v>
      </c>
      <c r="D22" s="59" t="s">
        <v>15</v>
      </c>
      <c r="E22" s="164">
        <v>54</v>
      </c>
      <c r="F22" s="164">
        <v>10670</v>
      </c>
      <c r="G22" s="177">
        <f>+E22*F22</f>
        <v>576180</v>
      </c>
    </row>
    <row r="23" spans="2:7" x14ac:dyDescent="0.25">
      <c r="B23" s="97">
        <v>6.2</v>
      </c>
      <c r="C23" s="58" t="s">
        <v>57</v>
      </c>
      <c r="D23" s="59" t="s">
        <v>15</v>
      </c>
      <c r="E23" s="164">
        <v>54</v>
      </c>
      <c r="F23" s="164">
        <v>8900</v>
      </c>
      <c r="G23" s="177">
        <f>+E23*F23</f>
        <v>480600</v>
      </c>
    </row>
    <row r="24" spans="2:7" x14ac:dyDescent="0.25">
      <c r="B24" s="52">
        <v>6.3</v>
      </c>
      <c r="C24" s="58" t="s">
        <v>183</v>
      </c>
      <c r="D24" s="59" t="s">
        <v>15</v>
      </c>
      <c r="E24" s="164">
        <v>16</v>
      </c>
      <c r="F24" s="164">
        <v>14523</v>
      </c>
      <c r="G24" s="177">
        <f>+E24*F24</f>
        <v>232368</v>
      </c>
    </row>
    <row r="25" spans="2:7" x14ac:dyDescent="0.25">
      <c r="B25" s="104">
        <v>7</v>
      </c>
      <c r="C25" s="178" t="s">
        <v>59</v>
      </c>
      <c r="D25" s="100"/>
      <c r="E25" s="101"/>
      <c r="F25" s="179"/>
      <c r="G25" s="180"/>
    </row>
    <row r="26" spans="2:7" x14ac:dyDescent="0.25">
      <c r="B26" s="104">
        <v>7.1</v>
      </c>
      <c r="C26" s="178" t="s">
        <v>184</v>
      </c>
      <c r="D26" s="100" t="s">
        <v>15</v>
      </c>
      <c r="E26" s="101">
        <v>40.151419558359621</v>
      </c>
      <c r="F26" s="179">
        <v>7132</v>
      </c>
      <c r="G26" s="177">
        <f>+E26*F26</f>
        <v>286359.92429022084</v>
      </c>
    </row>
    <row r="27" spans="2:7" x14ac:dyDescent="0.25">
      <c r="B27" s="29">
        <v>8</v>
      </c>
      <c r="C27" s="48" t="s">
        <v>61</v>
      </c>
      <c r="D27" s="109"/>
      <c r="E27" s="181"/>
      <c r="F27" s="181"/>
      <c r="G27" s="180"/>
    </row>
    <row r="28" spans="2:7" ht="15.75" thickBot="1" x14ac:dyDescent="0.3">
      <c r="B28" s="104">
        <v>8.1</v>
      </c>
      <c r="C28" s="111" t="s">
        <v>62</v>
      </c>
      <c r="D28" s="109" t="s">
        <v>15</v>
      </c>
      <c r="E28" s="181">
        <v>40</v>
      </c>
      <c r="F28" s="181">
        <v>3829</v>
      </c>
      <c r="G28" s="180">
        <f>+E28*F28</f>
        <v>153160</v>
      </c>
    </row>
    <row r="29" spans="2:7" x14ac:dyDescent="0.25">
      <c r="B29" s="182" t="s">
        <v>63</v>
      </c>
      <c r="C29" s="134" t="s">
        <v>64</v>
      </c>
      <c r="D29" s="134"/>
      <c r="E29" s="183"/>
      <c r="F29" s="184"/>
      <c r="G29" s="185"/>
    </row>
    <row r="30" spans="2:7" ht="36.75" thickBot="1" x14ac:dyDescent="0.3">
      <c r="B30" s="122" t="s">
        <v>65</v>
      </c>
      <c r="C30" s="105" t="s">
        <v>185</v>
      </c>
      <c r="D30" s="22" t="s">
        <v>27</v>
      </c>
      <c r="E30" s="186">
        <v>2</v>
      </c>
      <c r="F30" s="107">
        <v>1663010</v>
      </c>
      <c r="G30" s="187">
        <f>F30*E30</f>
        <v>3326020</v>
      </c>
    </row>
    <row r="31" spans="2:7" ht="15.75" thickBot="1" x14ac:dyDescent="0.3">
      <c r="B31" s="133"/>
      <c r="C31" s="134" t="s">
        <v>39</v>
      </c>
      <c r="D31" s="135"/>
      <c r="E31" s="136"/>
      <c r="F31" s="137"/>
      <c r="G31" s="188">
        <f>ROUNDUP(SUM(G6:G28),0)</f>
        <v>8930359</v>
      </c>
    </row>
    <row r="32" spans="2:7" x14ac:dyDescent="0.25">
      <c r="B32" s="189"/>
      <c r="C32" s="190" t="s">
        <v>186</v>
      </c>
      <c r="D32" s="191"/>
      <c r="E32" s="192"/>
      <c r="F32" s="192"/>
      <c r="G32" s="193"/>
    </row>
    <row r="33" spans="2:7" x14ac:dyDescent="0.25">
      <c r="B33" s="66" t="s">
        <v>41</v>
      </c>
      <c r="C33" s="67" t="s">
        <v>42</v>
      </c>
      <c r="D33" s="68"/>
      <c r="E33" s="158"/>
      <c r="F33" s="158"/>
      <c r="G33" s="159"/>
    </row>
    <row r="34" spans="2:7" x14ac:dyDescent="0.25">
      <c r="B34" s="7">
        <v>1</v>
      </c>
      <c r="C34" s="16" t="s">
        <v>11</v>
      </c>
      <c r="D34" s="8"/>
      <c r="E34" s="160"/>
      <c r="F34" s="160"/>
      <c r="G34" s="161"/>
    </row>
    <row r="35" spans="2:7" x14ac:dyDescent="0.25">
      <c r="B35" s="7">
        <v>1.1000000000000001</v>
      </c>
      <c r="C35" s="16" t="s">
        <v>43</v>
      </c>
      <c r="D35" s="17" t="s">
        <v>15</v>
      </c>
      <c r="E35" s="162">
        <v>29.6</v>
      </c>
      <c r="F35" s="162">
        <v>7370</v>
      </c>
      <c r="G35" s="163">
        <f>+F35*E35</f>
        <v>218152</v>
      </c>
    </row>
    <row r="36" spans="2:7" x14ac:dyDescent="0.25">
      <c r="B36" s="20">
        <v>1.2</v>
      </c>
      <c r="C36" s="21" t="s">
        <v>44</v>
      </c>
      <c r="D36" s="22" t="s">
        <v>27</v>
      </c>
      <c r="E36" s="107">
        <v>1</v>
      </c>
      <c r="F36" s="107">
        <v>46140</v>
      </c>
      <c r="G36" s="165">
        <f t="shared" ref="G36:G37" si="1">+E36*F36</f>
        <v>46140</v>
      </c>
    </row>
    <row r="37" spans="2:7" ht="24" x14ac:dyDescent="0.25">
      <c r="B37" s="20">
        <v>1.3</v>
      </c>
      <c r="C37" s="21" t="s">
        <v>187</v>
      </c>
      <c r="D37" s="22" t="s">
        <v>15</v>
      </c>
      <c r="E37" s="107">
        <v>3</v>
      </c>
      <c r="F37" s="107">
        <v>11584</v>
      </c>
      <c r="G37" s="165">
        <f t="shared" si="1"/>
        <v>34752</v>
      </c>
    </row>
    <row r="38" spans="2:7" x14ac:dyDescent="0.25">
      <c r="B38" s="23">
        <v>2</v>
      </c>
      <c r="C38" s="25" t="s">
        <v>17</v>
      </c>
      <c r="D38" s="25"/>
      <c r="E38" s="166"/>
      <c r="F38" s="194"/>
      <c r="G38" s="168"/>
    </row>
    <row r="39" spans="2:7" ht="24" x14ac:dyDescent="0.25">
      <c r="B39" s="23">
        <v>2.1</v>
      </c>
      <c r="C39" s="169" t="s">
        <v>18</v>
      </c>
      <c r="D39" s="35" t="s">
        <v>15</v>
      </c>
      <c r="E39" s="170">
        <v>6.8</v>
      </c>
      <c r="F39" s="170">
        <v>32010</v>
      </c>
      <c r="G39" s="171">
        <f>F39*E39</f>
        <v>217668</v>
      </c>
    </row>
    <row r="40" spans="2:7" x14ac:dyDescent="0.25">
      <c r="B40" s="23">
        <v>3</v>
      </c>
      <c r="C40" s="25" t="s">
        <v>188</v>
      </c>
      <c r="D40" s="25"/>
      <c r="E40" s="166"/>
      <c r="F40" s="194"/>
      <c r="G40" s="168"/>
    </row>
    <row r="41" spans="2:7" ht="24" x14ac:dyDescent="0.25">
      <c r="B41" s="23">
        <v>3.1</v>
      </c>
      <c r="C41" s="169" t="s">
        <v>189</v>
      </c>
      <c r="D41" s="35" t="s">
        <v>15</v>
      </c>
      <c r="E41" s="166">
        <v>18.5</v>
      </c>
      <c r="F41" s="170">
        <v>111268</v>
      </c>
      <c r="G41" s="165">
        <f t="shared" ref="G41" si="2">+E41*F41</f>
        <v>2058458</v>
      </c>
    </row>
    <row r="42" spans="2:7" x14ac:dyDescent="0.25">
      <c r="B42" s="29">
        <v>4</v>
      </c>
      <c r="C42" s="48" t="s">
        <v>19</v>
      </c>
      <c r="D42" s="45"/>
      <c r="E42" s="172"/>
      <c r="F42" s="172"/>
      <c r="G42" s="173"/>
    </row>
    <row r="43" spans="2:7" ht="24" x14ac:dyDescent="0.25">
      <c r="B43" s="122">
        <v>4.0999999999999996</v>
      </c>
      <c r="C43" s="21" t="s">
        <v>20</v>
      </c>
      <c r="D43" s="22" t="s">
        <v>15</v>
      </c>
      <c r="E43" s="107">
        <v>72</v>
      </c>
      <c r="F43" s="107">
        <v>17870</v>
      </c>
      <c r="G43" s="165">
        <f>+E43*F43</f>
        <v>1286640</v>
      </c>
    </row>
    <row r="44" spans="2:7" x14ac:dyDescent="0.25">
      <c r="B44" s="29">
        <v>5</v>
      </c>
      <c r="C44" s="48" t="s">
        <v>33</v>
      </c>
      <c r="D44" s="45"/>
      <c r="E44" s="172"/>
      <c r="F44" s="172"/>
      <c r="G44" s="173"/>
    </row>
    <row r="45" spans="2:7" ht="24" x14ac:dyDescent="0.25">
      <c r="B45" s="29">
        <v>5.0999999999999996</v>
      </c>
      <c r="C45" s="95" t="s">
        <v>180</v>
      </c>
      <c r="D45" s="31" t="s">
        <v>27</v>
      </c>
      <c r="E45" s="164">
        <v>1</v>
      </c>
      <c r="F45" s="174">
        <v>371715</v>
      </c>
      <c r="G45" s="175">
        <f>+E45*F45</f>
        <v>371715</v>
      </c>
    </row>
    <row r="46" spans="2:7" ht="24.75" x14ac:dyDescent="0.25">
      <c r="B46" s="29">
        <v>5.2</v>
      </c>
      <c r="C46" s="147" t="s">
        <v>128</v>
      </c>
      <c r="D46" s="31" t="s">
        <v>15</v>
      </c>
      <c r="E46" s="164">
        <v>3</v>
      </c>
      <c r="F46" s="174">
        <v>242000</v>
      </c>
      <c r="G46" s="175">
        <f>+E46*F46</f>
        <v>726000</v>
      </c>
    </row>
    <row r="47" spans="2:7" x14ac:dyDescent="0.25">
      <c r="B47" s="29">
        <v>6</v>
      </c>
      <c r="C47" s="95" t="s">
        <v>51</v>
      </c>
      <c r="D47" s="31"/>
      <c r="E47" s="164"/>
      <c r="F47" s="174"/>
      <c r="G47" s="175"/>
    </row>
    <row r="48" spans="2:7" ht="36" x14ac:dyDescent="0.25">
      <c r="B48" s="29">
        <v>6.1</v>
      </c>
      <c r="C48" s="95" t="s">
        <v>182</v>
      </c>
      <c r="D48" s="31" t="s">
        <v>15</v>
      </c>
      <c r="E48" s="164">
        <v>32.5</v>
      </c>
      <c r="F48" s="174">
        <v>186000</v>
      </c>
      <c r="G48" s="175">
        <f>+F48*E48</f>
        <v>6045000</v>
      </c>
    </row>
    <row r="49" spans="2:7" x14ac:dyDescent="0.25">
      <c r="B49" s="29">
        <v>7</v>
      </c>
      <c r="C49" s="176" t="s">
        <v>37</v>
      </c>
      <c r="D49" s="31"/>
      <c r="E49" s="164"/>
      <c r="F49" s="164"/>
      <c r="G49" s="177"/>
    </row>
    <row r="50" spans="2:7" x14ac:dyDescent="0.25">
      <c r="B50" s="52">
        <v>7.1</v>
      </c>
      <c r="C50" s="58" t="s">
        <v>56</v>
      </c>
      <c r="D50" s="59" t="s">
        <v>15</v>
      </c>
      <c r="E50" s="164">
        <v>76</v>
      </c>
      <c r="F50" s="164">
        <v>10670</v>
      </c>
      <c r="G50" s="177">
        <f>+E50*F50</f>
        <v>810920</v>
      </c>
    </row>
    <row r="51" spans="2:7" x14ac:dyDescent="0.25">
      <c r="B51" s="97">
        <v>7.2</v>
      </c>
      <c r="C51" s="58" t="s">
        <v>57</v>
      </c>
      <c r="D51" s="59" t="s">
        <v>15</v>
      </c>
      <c r="E51" s="164">
        <v>76</v>
      </c>
      <c r="F51" s="164">
        <v>8900</v>
      </c>
      <c r="G51" s="177">
        <f>+E51*F51</f>
        <v>676400</v>
      </c>
    </row>
    <row r="52" spans="2:7" x14ac:dyDescent="0.25">
      <c r="B52" s="52">
        <v>7.3</v>
      </c>
      <c r="C52" s="58" t="s">
        <v>183</v>
      </c>
      <c r="D52" s="59" t="s">
        <v>15</v>
      </c>
      <c r="E52" s="164">
        <v>14</v>
      </c>
      <c r="F52" s="164">
        <v>14523</v>
      </c>
      <c r="G52" s="177">
        <f>+E52*F52</f>
        <v>203322</v>
      </c>
    </row>
    <row r="53" spans="2:7" x14ac:dyDescent="0.25">
      <c r="B53" s="104">
        <v>8</v>
      </c>
      <c r="C53" s="178" t="s">
        <v>59</v>
      </c>
      <c r="D53" s="100"/>
      <c r="E53" s="101"/>
      <c r="F53" s="179"/>
      <c r="G53" s="180"/>
    </row>
    <row r="54" spans="2:7" x14ac:dyDescent="0.25">
      <c r="B54" s="104">
        <v>8.1</v>
      </c>
      <c r="C54" s="178" t="s">
        <v>184</v>
      </c>
      <c r="D54" s="100" t="s">
        <v>15</v>
      </c>
      <c r="E54" s="101">
        <v>-9.3500743460085562</v>
      </c>
      <c r="F54" s="179">
        <v>7132</v>
      </c>
      <c r="G54" s="177">
        <f>+E54*F54</f>
        <v>-66684.730235733019</v>
      </c>
    </row>
    <row r="55" spans="2:7" x14ac:dyDescent="0.25">
      <c r="B55" s="29">
        <v>9</v>
      </c>
      <c r="C55" s="48" t="s">
        <v>61</v>
      </c>
      <c r="D55" s="109"/>
      <c r="E55" s="181"/>
      <c r="F55" s="181"/>
      <c r="G55" s="180"/>
    </row>
    <row r="56" spans="2:7" ht="15.75" thickBot="1" x14ac:dyDescent="0.3">
      <c r="B56" s="104">
        <v>9.1</v>
      </c>
      <c r="C56" s="111" t="s">
        <v>62</v>
      </c>
      <c r="D56" s="109" t="s">
        <v>15</v>
      </c>
      <c r="E56" s="181">
        <v>32</v>
      </c>
      <c r="F56" s="181">
        <v>3829</v>
      </c>
      <c r="G56" s="180">
        <f>+E56*F56</f>
        <v>122528</v>
      </c>
    </row>
    <row r="57" spans="2:7" x14ac:dyDescent="0.25">
      <c r="B57" s="182" t="s">
        <v>63</v>
      </c>
      <c r="C57" s="134" t="s">
        <v>64</v>
      </c>
      <c r="D57" s="134"/>
      <c r="E57" s="183"/>
      <c r="F57" s="184"/>
      <c r="G57" s="185"/>
    </row>
    <row r="58" spans="2:7" ht="36.75" thickBot="1" x14ac:dyDescent="0.3">
      <c r="B58" s="122" t="s">
        <v>65</v>
      </c>
      <c r="C58" s="105" t="s">
        <v>185</v>
      </c>
      <c r="D58" s="22" t="s">
        <v>27</v>
      </c>
      <c r="E58" s="186">
        <v>1</v>
      </c>
      <c r="F58" s="107">
        <v>1663010</v>
      </c>
      <c r="G58" s="187">
        <f>F58*E58</f>
        <v>1663010</v>
      </c>
    </row>
    <row r="59" spans="2:7" ht="15.75" thickBot="1" x14ac:dyDescent="0.3">
      <c r="B59" s="133"/>
      <c r="C59" s="134" t="s">
        <v>39</v>
      </c>
      <c r="D59" s="135"/>
      <c r="E59" s="136"/>
      <c r="F59" s="137"/>
      <c r="G59" s="138">
        <f>ROUND(SUM(G34:G56),0)</f>
        <v>12751010</v>
      </c>
    </row>
    <row r="60" spans="2:7" x14ac:dyDescent="0.25">
      <c r="B60" s="189"/>
      <c r="C60" s="190" t="s">
        <v>190</v>
      </c>
      <c r="D60" s="191"/>
      <c r="E60" s="192"/>
      <c r="F60" s="192"/>
      <c r="G60" s="193"/>
    </row>
    <row r="61" spans="2:7" x14ac:dyDescent="0.25">
      <c r="B61" s="66" t="s">
        <v>41</v>
      </c>
      <c r="C61" s="67" t="s">
        <v>42</v>
      </c>
      <c r="D61" s="68"/>
      <c r="E61" s="158"/>
      <c r="F61" s="158"/>
      <c r="G61" s="159"/>
    </row>
    <row r="62" spans="2:7" x14ac:dyDescent="0.25">
      <c r="B62" s="7">
        <v>1</v>
      </c>
      <c r="C62" s="16" t="s">
        <v>11</v>
      </c>
      <c r="D62" s="8"/>
      <c r="E62" s="160"/>
      <c r="F62" s="160"/>
      <c r="G62" s="161"/>
    </row>
    <row r="63" spans="2:7" x14ac:dyDescent="0.25">
      <c r="B63" s="7">
        <v>1.1000000000000001</v>
      </c>
      <c r="C63" s="16" t="s">
        <v>43</v>
      </c>
      <c r="D63" s="17" t="s">
        <v>15</v>
      </c>
      <c r="E63" s="162">
        <v>124</v>
      </c>
      <c r="F63" s="162">
        <v>7370</v>
      </c>
      <c r="G63" s="163">
        <f>+F63*E63</f>
        <v>913880</v>
      </c>
    </row>
    <row r="64" spans="2:7" x14ac:dyDescent="0.25">
      <c r="B64" s="29">
        <v>2</v>
      </c>
      <c r="C64" s="48" t="s">
        <v>19</v>
      </c>
      <c r="D64" s="45"/>
      <c r="E64" s="172"/>
      <c r="F64" s="172"/>
      <c r="G64" s="173"/>
    </row>
    <row r="65" spans="2:7" ht="24" x14ac:dyDescent="0.25">
      <c r="B65" s="122">
        <v>2.1</v>
      </c>
      <c r="C65" s="21" t="s">
        <v>20</v>
      </c>
      <c r="D65" s="22" t="s">
        <v>15</v>
      </c>
      <c r="E65" s="107">
        <v>96</v>
      </c>
      <c r="F65" s="107">
        <v>17870</v>
      </c>
      <c r="G65" s="165">
        <f>+E65*F65</f>
        <v>1715520</v>
      </c>
    </row>
    <row r="66" spans="2:7" x14ac:dyDescent="0.25">
      <c r="B66" s="29">
        <v>3</v>
      </c>
      <c r="C66" s="95" t="s">
        <v>51</v>
      </c>
      <c r="D66" s="31"/>
      <c r="E66" s="164"/>
      <c r="F66" s="174"/>
      <c r="G66" s="175"/>
    </row>
    <row r="67" spans="2:7" ht="36" x14ac:dyDescent="0.25">
      <c r="B67" s="29">
        <v>3.1</v>
      </c>
      <c r="C67" s="95" t="s">
        <v>182</v>
      </c>
      <c r="D67" s="31" t="s">
        <v>15</v>
      </c>
      <c r="E67" s="164">
        <v>30.6</v>
      </c>
      <c r="F67" s="174">
        <v>186000</v>
      </c>
      <c r="G67" s="175">
        <f>+F67*E67</f>
        <v>5691600</v>
      </c>
    </row>
    <row r="68" spans="2:7" x14ac:dyDescent="0.25">
      <c r="B68" s="29">
        <v>4</v>
      </c>
      <c r="C68" s="176" t="s">
        <v>37</v>
      </c>
      <c r="D68" s="31"/>
      <c r="E68" s="164"/>
      <c r="F68" s="164"/>
      <c r="G68" s="177"/>
    </row>
    <row r="69" spans="2:7" x14ac:dyDescent="0.25">
      <c r="B69" s="52">
        <v>4.0999999999999996</v>
      </c>
      <c r="C69" s="58" t="s">
        <v>56</v>
      </c>
      <c r="D69" s="59" t="s">
        <v>15</v>
      </c>
      <c r="E69" s="164">
        <v>98</v>
      </c>
      <c r="F69" s="164">
        <v>10670</v>
      </c>
      <c r="G69" s="177">
        <f>+E69*F69</f>
        <v>1045660</v>
      </c>
    </row>
    <row r="70" spans="2:7" x14ac:dyDescent="0.25">
      <c r="B70" s="97">
        <v>4.2</v>
      </c>
      <c r="C70" s="58" t="s">
        <v>57</v>
      </c>
      <c r="D70" s="59" t="s">
        <v>15</v>
      </c>
      <c r="E70" s="164">
        <v>98</v>
      </c>
      <c r="F70" s="164">
        <v>8900</v>
      </c>
      <c r="G70" s="177">
        <f>+E70*F70</f>
        <v>872200</v>
      </c>
    </row>
    <row r="71" spans="2:7" x14ac:dyDescent="0.25">
      <c r="B71" s="52">
        <v>4.3</v>
      </c>
      <c r="C71" s="58" t="s">
        <v>183</v>
      </c>
      <c r="D71" s="59" t="s">
        <v>15</v>
      </c>
      <c r="E71" s="164">
        <v>29</v>
      </c>
      <c r="F71" s="164">
        <v>14523</v>
      </c>
      <c r="G71" s="177">
        <f>+E71*F71</f>
        <v>421167</v>
      </c>
    </row>
    <row r="72" spans="2:7" x14ac:dyDescent="0.25">
      <c r="B72" s="104">
        <v>5</v>
      </c>
      <c r="C72" s="178" t="s">
        <v>25</v>
      </c>
      <c r="D72" s="100"/>
      <c r="E72" s="101"/>
      <c r="F72" s="179"/>
      <c r="G72" s="180"/>
    </row>
    <row r="73" spans="2:7" x14ac:dyDescent="0.25">
      <c r="B73" s="104">
        <v>5.0999999999999996</v>
      </c>
      <c r="C73" s="48" t="s">
        <v>191</v>
      </c>
      <c r="D73" s="22" t="s">
        <v>27</v>
      </c>
      <c r="E73" s="195">
        <v>1</v>
      </c>
      <c r="F73" s="195">
        <v>787950</v>
      </c>
      <c r="G73" s="177">
        <f t="shared" ref="G73:G74" si="3">+E73*F73</f>
        <v>787950</v>
      </c>
    </row>
    <row r="74" spans="2:7" ht="24" x14ac:dyDescent="0.25">
      <c r="B74" s="104">
        <v>5.2</v>
      </c>
      <c r="C74" s="92" t="s">
        <v>192</v>
      </c>
      <c r="D74" s="196" t="s">
        <v>27</v>
      </c>
      <c r="E74" s="195">
        <v>2</v>
      </c>
      <c r="F74" s="195">
        <v>251600</v>
      </c>
      <c r="G74" s="177">
        <f t="shared" si="3"/>
        <v>503200</v>
      </c>
    </row>
    <row r="75" spans="2:7" x14ac:dyDescent="0.25">
      <c r="B75" s="104">
        <v>6</v>
      </c>
      <c r="C75" s="178" t="s">
        <v>59</v>
      </c>
      <c r="D75" s="100"/>
      <c r="E75" s="101"/>
      <c r="F75" s="179"/>
      <c r="G75" s="180"/>
    </row>
    <row r="76" spans="2:7" x14ac:dyDescent="0.25">
      <c r="B76" s="104">
        <v>6.1</v>
      </c>
      <c r="C76" s="178" t="s">
        <v>184</v>
      </c>
      <c r="D76" s="100" t="s">
        <v>15</v>
      </c>
      <c r="E76" s="101">
        <v>124.2748077792854</v>
      </c>
      <c r="F76" s="179">
        <v>7132</v>
      </c>
      <c r="G76" s="177">
        <f>+E76*F76</f>
        <v>886327.92908186349</v>
      </c>
    </row>
    <row r="77" spans="2:7" x14ac:dyDescent="0.25">
      <c r="B77" s="29">
        <v>7</v>
      </c>
      <c r="C77" s="48" t="s">
        <v>61</v>
      </c>
      <c r="D77" s="109"/>
      <c r="E77" s="181"/>
      <c r="F77" s="181"/>
      <c r="G77" s="180"/>
    </row>
    <row r="78" spans="2:7" ht="15.75" thickBot="1" x14ac:dyDescent="0.3">
      <c r="B78" s="104">
        <v>7.1</v>
      </c>
      <c r="C78" s="111" t="s">
        <v>62</v>
      </c>
      <c r="D78" s="109" t="s">
        <v>15</v>
      </c>
      <c r="E78" s="181">
        <v>125</v>
      </c>
      <c r="F78" s="181">
        <v>3829</v>
      </c>
      <c r="G78" s="180">
        <f>+E78*F78</f>
        <v>478625</v>
      </c>
    </row>
    <row r="79" spans="2:7" x14ac:dyDescent="0.25">
      <c r="B79" s="182" t="s">
        <v>63</v>
      </c>
      <c r="C79" s="134" t="s">
        <v>64</v>
      </c>
      <c r="D79" s="134"/>
      <c r="E79" s="183"/>
      <c r="F79" s="184"/>
      <c r="G79" s="185"/>
    </row>
    <row r="80" spans="2:7" ht="36.75" thickBot="1" x14ac:dyDescent="0.3">
      <c r="B80" s="122" t="s">
        <v>65</v>
      </c>
      <c r="C80" s="105" t="s">
        <v>193</v>
      </c>
      <c r="D80" s="22" t="s">
        <v>27</v>
      </c>
      <c r="E80" s="186">
        <v>2</v>
      </c>
      <c r="F80" s="107">
        <v>3568000</v>
      </c>
      <c r="G80" s="187">
        <f>F80*E80</f>
        <v>7136000</v>
      </c>
    </row>
    <row r="81" spans="2:7" ht="15.75" thickBot="1" x14ac:dyDescent="0.3">
      <c r="B81" s="133"/>
      <c r="C81" s="134" t="s">
        <v>39</v>
      </c>
      <c r="D81" s="135"/>
      <c r="E81" s="136"/>
      <c r="F81" s="137"/>
      <c r="G81" s="138">
        <f>ROUND(SUM(G61:G78),0)</f>
        <v>13316130</v>
      </c>
    </row>
    <row r="82" spans="2:7" x14ac:dyDescent="0.25">
      <c r="B82" s="189"/>
      <c r="C82" s="190" t="s">
        <v>194</v>
      </c>
      <c r="D82" s="191"/>
      <c r="E82" s="192"/>
      <c r="F82" s="192"/>
      <c r="G82" s="193"/>
    </row>
    <row r="83" spans="2:7" x14ac:dyDescent="0.25">
      <c r="B83" s="66" t="s">
        <v>41</v>
      </c>
      <c r="C83" s="67" t="s">
        <v>42</v>
      </c>
      <c r="D83" s="68"/>
      <c r="E83" s="158"/>
      <c r="F83" s="158"/>
      <c r="G83" s="159"/>
    </row>
    <row r="84" spans="2:7" x14ac:dyDescent="0.25">
      <c r="B84" s="7">
        <v>1</v>
      </c>
      <c r="C84" s="16" t="s">
        <v>11</v>
      </c>
      <c r="D84" s="8"/>
      <c r="E84" s="160"/>
      <c r="F84" s="160"/>
      <c r="G84" s="161"/>
    </row>
    <row r="85" spans="2:7" x14ac:dyDescent="0.25">
      <c r="B85" s="7">
        <v>1.1000000000000001</v>
      </c>
      <c r="C85" s="16" t="s">
        <v>43</v>
      </c>
      <c r="D85" s="17" t="s">
        <v>15</v>
      </c>
      <c r="E85" s="162">
        <v>90</v>
      </c>
      <c r="F85" s="162">
        <v>7370</v>
      </c>
      <c r="G85" s="163">
        <f>+F85*E85</f>
        <v>663300</v>
      </c>
    </row>
    <row r="86" spans="2:7" x14ac:dyDescent="0.25">
      <c r="B86" s="29">
        <v>2</v>
      </c>
      <c r="C86" s="48" t="s">
        <v>19</v>
      </c>
      <c r="D86" s="45"/>
      <c r="E86" s="172"/>
      <c r="F86" s="172"/>
      <c r="G86" s="173"/>
    </row>
    <row r="87" spans="2:7" ht="24" x14ac:dyDescent="0.25">
      <c r="B87" s="122">
        <v>2.1</v>
      </c>
      <c r="C87" s="21" t="s">
        <v>20</v>
      </c>
      <c r="D87" s="22" t="s">
        <v>15</v>
      </c>
      <c r="E87" s="107">
        <v>68</v>
      </c>
      <c r="F87" s="107">
        <v>17870</v>
      </c>
      <c r="G87" s="165">
        <f>+E87*F87</f>
        <v>1215160</v>
      </c>
    </row>
    <row r="88" spans="2:7" x14ac:dyDescent="0.25">
      <c r="B88" s="29">
        <v>3</v>
      </c>
      <c r="C88" s="95" t="s">
        <v>51</v>
      </c>
      <c r="D88" s="31"/>
      <c r="E88" s="164"/>
      <c r="F88" s="174"/>
      <c r="G88" s="175"/>
    </row>
    <row r="89" spans="2:7" ht="36" x14ac:dyDescent="0.25">
      <c r="B89" s="29">
        <v>3.1</v>
      </c>
      <c r="C89" s="197" t="s">
        <v>182</v>
      </c>
      <c r="D89" s="31" t="s">
        <v>15</v>
      </c>
      <c r="E89" s="164">
        <v>22</v>
      </c>
      <c r="F89" s="174">
        <v>186000</v>
      </c>
      <c r="G89" s="175">
        <f>+F89*E89</f>
        <v>4092000</v>
      </c>
    </row>
    <row r="90" spans="2:7" x14ac:dyDescent="0.25">
      <c r="B90" s="29">
        <v>4</v>
      </c>
      <c r="C90" s="176" t="s">
        <v>37</v>
      </c>
      <c r="D90" s="31"/>
      <c r="E90" s="164"/>
      <c r="F90" s="164"/>
      <c r="G90" s="177"/>
    </row>
    <row r="91" spans="2:7" x14ac:dyDescent="0.25">
      <c r="B91" s="52">
        <v>4.0999999999999996</v>
      </c>
      <c r="C91" s="58" t="s">
        <v>56</v>
      </c>
      <c r="D91" s="59" t="s">
        <v>15</v>
      </c>
      <c r="E91" s="164">
        <v>98</v>
      </c>
      <c r="F91" s="164">
        <v>10670</v>
      </c>
      <c r="G91" s="177">
        <f>+E91*F91</f>
        <v>1045660</v>
      </c>
    </row>
    <row r="92" spans="2:7" x14ac:dyDescent="0.25">
      <c r="B92" s="97">
        <v>4.2</v>
      </c>
      <c r="C92" s="58" t="s">
        <v>57</v>
      </c>
      <c r="D92" s="59" t="s">
        <v>15</v>
      </c>
      <c r="E92" s="164">
        <v>98</v>
      </c>
      <c r="F92" s="164">
        <v>8900</v>
      </c>
      <c r="G92" s="177">
        <f>+E92*F92</f>
        <v>872200</v>
      </c>
    </row>
    <row r="93" spans="2:7" x14ac:dyDescent="0.25">
      <c r="B93" s="52">
        <v>4.3</v>
      </c>
      <c r="C93" s="58" t="s">
        <v>183</v>
      </c>
      <c r="D93" s="59" t="s">
        <v>15</v>
      </c>
      <c r="E93" s="164">
        <v>29</v>
      </c>
      <c r="F93" s="164">
        <v>14523</v>
      </c>
      <c r="G93" s="177">
        <f>+E93*F93</f>
        <v>421167</v>
      </c>
    </row>
    <row r="94" spans="2:7" x14ac:dyDescent="0.25">
      <c r="B94" s="104">
        <v>5</v>
      </c>
      <c r="C94" s="178" t="s">
        <v>25</v>
      </c>
      <c r="D94" s="100"/>
      <c r="E94" s="101"/>
      <c r="F94" s="179"/>
      <c r="G94" s="180"/>
    </row>
    <row r="95" spans="2:7" x14ac:dyDescent="0.25">
      <c r="B95" s="104">
        <v>5.0999999999999996</v>
      </c>
      <c r="C95" s="48" t="s">
        <v>191</v>
      </c>
      <c r="D95" s="22" t="s">
        <v>27</v>
      </c>
      <c r="E95" s="195">
        <v>1</v>
      </c>
      <c r="F95" s="195">
        <v>787950</v>
      </c>
      <c r="G95" s="177">
        <f t="shared" ref="G95:G96" si="4">+E95*F95</f>
        <v>787950</v>
      </c>
    </row>
    <row r="96" spans="2:7" ht="24" x14ac:dyDescent="0.25">
      <c r="B96" s="104">
        <v>5.2</v>
      </c>
      <c r="C96" s="92" t="s">
        <v>192</v>
      </c>
      <c r="D96" s="196" t="s">
        <v>27</v>
      </c>
      <c r="E96" s="195">
        <v>2</v>
      </c>
      <c r="F96" s="195">
        <v>251600</v>
      </c>
      <c r="G96" s="177">
        <f t="shared" si="4"/>
        <v>503200</v>
      </c>
    </row>
    <row r="97" spans="2:7" x14ac:dyDescent="0.25">
      <c r="B97" s="104">
        <v>6</v>
      </c>
      <c r="C97" s="178" t="s">
        <v>59</v>
      </c>
      <c r="D97" s="100"/>
      <c r="E97" s="101"/>
      <c r="F97" s="179"/>
      <c r="G97" s="180"/>
    </row>
    <row r="98" spans="2:7" x14ac:dyDescent="0.25">
      <c r="B98" s="104">
        <v>6.1</v>
      </c>
      <c r="C98" s="178" t="s">
        <v>184</v>
      </c>
      <c r="D98" s="100" t="s">
        <v>15</v>
      </c>
      <c r="E98" s="101">
        <v>124.2748077792854</v>
      </c>
      <c r="F98" s="179">
        <v>7132</v>
      </c>
      <c r="G98" s="177">
        <f>+E98*F98</f>
        <v>886327.92908186349</v>
      </c>
    </row>
    <row r="99" spans="2:7" x14ac:dyDescent="0.25">
      <c r="B99" s="29">
        <v>7</v>
      </c>
      <c r="C99" s="48" t="s">
        <v>61</v>
      </c>
      <c r="D99" s="109"/>
      <c r="E99" s="181"/>
      <c r="F99" s="181"/>
      <c r="G99" s="180"/>
    </row>
    <row r="100" spans="2:7" ht="15.75" thickBot="1" x14ac:dyDescent="0.3">
      <c r="B100" s="104">
        <v>7.1</v>
      </c>
      <c r="C100" s="111" t="s">
        <v>62</v>
      </c>
      <c r="D100" s="109" t="s">
        <v>15</v>
      </c>
      <c r="E100" s="181">
        <v>125</v>
      </c>
      <c r="F100" s="181">
        <v>3829</v>
      </c>
      <c r="G100" s="180">
        <f>+E100*F100</f>
        <v>478625</v>
      </c>
    </row>
    <row r="101" spans="2:7" x14ac:dyDescent="0.25">
      <c r="B101" s="182" t="s">
        <v>63</v>
      </c>
      <c r="C101" s="134" t="s">
        <v>64</v>
      </c>
      <c r="D101" s="134"/>
      <c r="E101" s="183"/>
      <c r="F101" s="184"/>
      <c r="G101" s="185"/>
    </row>
    <row r="102" spans="2:7" ht="36" x14ac:dyDescent="0.25">
      <c r="B102" s="122" t="s">
        <v>65</v>
      </c>
      <c r="C102" s="105" t="s">
        <v>195</v>
      </c>
      <c r="D102" s="22" t="s">
        <v>27</v>
      </c>
      <c r="E102" s="186">
        <v>1</v>
      </c>
      <c r="F102" s="107">
        <v>1663010</v>
      </c>
      <c r="G102" s="187">
        <f>F102*E102</f>
        <v>1663010</v>
      </c>
    </row>
    <row r="103" spans="2:7" ht="36.75" thickBot="1" x14ac:dyDescent="0.3">
      <c r="B103" s="122">
        <v>2</v>
      </c>
      <c r="C103" s="105" t="s">
        <v>193</v>
      </c>
      <c r="D103" s="22" t="s">
        <v>27</v>
      </c>
      <c r="E103" s="186">
        <v>2</v>
      </c>
      <c r="F103" s="107">
        <v>3568000</v>
      </c>
      <c r="G103" s="187">
        <f>F103*E103</f>
        <v>7136000</v>
      </c>
    </row>
    <row r="104" spans="2:7" ht="15.75" thickBot="1" x14ac:dyDescent="0.3">
      <c r="B104" s="133"/>
      <c r="C104" s="134" t="s">
        <v>39</v>
      </c>
      <c r="D104" s="135"/>
      <c r="E104" s="136"/>
      <c r="F104" s="137"/>
      <c r="G104" s="138">
        <f>ROUND(SUM(G84:G100),0)</f>
        <v>10965590</v>
      </c>
    </row>
    <row r="105" spans="2:7" x14ac:dyDescent="0.25">
      <c r="B105" s="189"/>
      <c r="C105" s="190" t="s">
        <v>196</v>
      </c>
      <c r="D105" s="191"/>
      <c r="E105" s="192"/>
      <c r="F105" s="192"/>
      <c r="G105" s="193"/>
    </row>
    <row r="106" spans="2:7" x14ac:dyDescent="0.25">
      <c r="B106" s="66" t="s">
        <v>41</v>
      </c>
      <c r="C106" s="67" t="s">
        <v>42</v>
      </c>
      <c r="D106" s="68"/>
      <c r="E106" s="158"/>
      <c r="F106" s="158"/>
      <c r="G106" s="159"/>
    </row>
    <row r="107" spans="2:7" x14ac:dyDescent="0.25">
      <c r="B107" s="7">
        <v>1</v>
      </c>
      <c r="C107" s="16" t="s">
        <v>11</v>
      </c>
      <c r="D107" s="8"/>
      <c r="E107" s="160"/>
      <c r="F107" s="160"/>
      <c r="G107" s="161"/>
    </row>
    <row r="108" spans="2:7" x14ac:dyDescent="0.25">
      <c r="B108" s="7">
        <v>1.1000000000000001</v>
      </c>
      <c r="C108" s="16" t="s">
        <v>43</v>
      </c>
      <c r="D108" s="17" t="s">
        <v>15</v>
      </c>
      <c r="E108" s="162">
        <v>42</v>
      </c>
      <c r="F108" s="162">
        <v>7370</v>
      </c>
      <c r="G108" s="163">
        <f>+F108*E108</f>
        <v>309540</v>
      </c>
    </row>
    <row r="109" spans="2:7" x14ac:dyDescent="0.25">
      <c r="B109" s="29">
        <v>2</v>
      </c>
      <c r="C109" s="48" t="s">
        <v>19</v>
      </c>
      <c r="D109" s="45"/>
      <c r="E109" s="172"/>
      <c r="F109" s="172"/>
      <c r="G109" s="173"/>
    </row>
    <row r="110" spans="2:7" ht="24" x14ac:dyDescent="0.25">
      <c r="B110" s="122">
        <v>2.1</v>
      </c>
      <c r="C110" s="21" t="s">
        <v>20</v>
      </c>
      <c r="D110" s="22" t="s">
        <v>15</v>
      </c>
      <c r="E110" s="107">
        <v>126.5</v>
      </c>
      <c r="F110" s="107">
        <v>17870</v>
      </c>
      <c r="G110" s="165">
        <f>+E110*F110</f>
        <v>2260555</v>
      </c>
    </row>
    <row r="111" spans="2:7" x14ac:dyDescent="0.25">
      <c r="B111" s="23">
        <v>3</v>
      </c>
      <c r="C111" s="25" t="s">
        <v>197</v>
      </c>
      <c r="D111" s="25"/>
      <c r="E111" s="166"/>
      <c r="F111" s="194"/>
      <c r="G111" s="168"/>
    </row>
    <row r="112" spans="2:7" ht="24" x14ac:dyDescent="0.25">
      <c r="B112" s="23">
        <v>3.1</v>
      </c>
      <c r="C112" s="169" t="s">
        <v>198</v>
      </c>
      <c r="D112" s="35" t="s">
        <v>15</v>
      </c>
      <c r="E112" s="166">
        <v>8</v>
      </c>
      <c r="F112" s="170">
        <v>41908</v>
      </c>
      <c r="G112" s="165">
        <f>+E112*F112</f>
        <v>335264</v>
      </c>
    </row>
    <row r="113" spans="2:7" x14ac:dyDescent="0.25">
      <c r="B113" s="23">
        <v>3.2</v>
      </c>
      <c r="C113" s="25" t="s">
        <v>199</v>
      </c>
      <c r="D113" s="35" t="s">
        <v>15</v>
      </c>
      <c r="E113" s="166">
        <v>8</v>
      </c>
      <c r="F113" s="170">
        <v>45294</v>
      </c>
      <c r="G113" s="165">
        <f>+E113*F113</f>
        <v>362352</v>
      </c>
    </row>
    <row r="114" spans="2:7" x14ac:dyDescent="0.25">
      <c r="B114" s="23">
        <v>3.3</v>
      </c>
      <c r="C114" s="25" t="s">
        <v>200</v>
      </c>
      <c r="D114" s="35" t="s">
        <v>15</v>
      </c>
      <c r="E114" s="166">
        <v>11</v>
      </c>
      <c r="F114" s="170">
        <v>13914</v>
      </c>
      <c r="G114" s="165">
        <f>+E114*F114</f>
        <v>153054</v>
      </c>
    </row>
    <row r="115" spans="2:7" x14ac:dyDescent="0.25">
      <c r="B115" s="29">
        <v>4</v>
      </c>
      <c r="C115" s="176" t="s">
        <v>37</v>
      </c>
      <c r="D115" s="31"/>
      <c r="E115" s="164"/>
      <c r="F115" s="164"/>
      <c r="G115" s="177"/>
    </row>
    <row r="116" spans="2:7" x14ac:dyDescent="0.25">
      <c r="B116" s="52">
        <v>4.0999999999999996</v>
      </c>
      <c r="C116" s="58" t="s">
        <v>56</v>
      </c>
      <c r="D116" s="59" t="s">
        <v>15</v>
      </c>
      <c r="E116" s="164">
        <v>129.5</v>
      </c>
      <c r="F116" s="164">
        <v>10670</v>
      </c>
      <c r="G116" s="177">
        <f>+E116*F116</f>
        <v>1381765</v>
      </c>
    </row>
    <row r="117" spans="2:7" x14ac:dyDescent="0.25">
      <c r="B117" s="97">
        <v>4.2</v>
      </c>
      <c r="C117" s="58" t="s">
        <v>57</v>
      </c>
      <c r="D117" s="59" t="s">
        <v>15</v>
      </c>
      <c r="E117" s="164">
        <v>129.5</v>
      </c>
      <c r="F117" s="164">
        <v>8900</v>
      </c>
      <c r="G117" s="177">
        <f>+E117*F117</f>
        <v>1152550</v>
      </c>
    </row>
    <row r="118" spans="2:7" x14ac:dyDescent="0.25">
      <c r="B118" s="104">
        <v>5</v>
      </c>
      <c r="C118" s="178" t="s">
        <v>53</v>
      </c>
      <c r="D118" s="100"/>
      <c r="E118" s="101"/>
      <c r="F118" s="198"/>
      <c r="G118" s="180"/>
    </row>
    <row r="119" spans="2:7" x14ac:dyDescent="0.25">
      <c r="B119" s="104">
        <v>5.0999999999999996</v>
      </c>
      <c r="C119" s="178" t="s">
        <v>201</v>
      </c>
      <c r="D119" s="100" t="s">
        <v>15</v>
      </c>
      <c r="E119" s="164">
        <v>28</v>
      </c>
      <c r="F119" s="164">
        <v>32969</v>
      </c>
      <c r="G119" s="177">
        <f>+E119*F119</f>
        <v>923132</v>
      </c>
    </row>
    <row r="120" spans="2:7" x14ac:dyDescent="0.25">
      <c r="B120" s="104">
        <v>6</v>
      </c>
      <c r="C120" s="178" t="s">
        <v>59</v>
      </c>
      <c r="D120" s="100"/>
      <c r="E120" s="101"/>
      <c r="F120" s="198"/>
      <c r="G120" s="180"/>
    </row>
    <row r="121" spans="2:7" x14ac:dyDescent="0.25">
      <c r="B121" s="104">
        <v>6.1</v>
      </c>
      <c r="C121" s="178" t="s">
        <v>184</v>
      </c>
      <c r="D121" s="100" t="s">
        <v>15</v>
      </c>
      <c r="E121" s="101">
        <v>42.363205342237066</v>
      </c>
      <c r="F121" s="199">
        <v>7132</v>
      </c>
      <c r="G121" s="177">
        <f>+E121*F121</f>
        <v>302134.38050083473</v>
      </c>
    </row>
    <row r="122" spans="2:7" x14ac:dyDescent="0.25">
      <c r="B122" s="104">
        <v>6.2</v>
      </c>
      <c r="C122" s="178" t="s">
        <v>202</v>
      </c>
      <c r="D122" s="100" t="s">
        <v>15</v>
      </c>
      <c r="E122" s="101">
        <v>8</v>
      </c>
      <c r="F122" s="199">
        <v>26320</v>
      </c>
      <c r="G122" s="177">
        <f>+E122*F122</f>
        <v>210560</v>
      </c>
    </row>
    <row r="123" spans="2:7" x14ac:dyDescent="0.25">
      <c r="B123" s="104">
        <v>7</v>
      </c>
      <c r="C123" s="178" t="s">
        <v>203</v>
      </c>
      <c r="D123" s="100"/>
      <c r="E123" s="101"/>
      <c r="F123" s="198"/>
      <c r="G123" s="180"/>
    </row>
    <row r="124" spans="2:7" x14ac:dyDescent="0.25">
      <c r="B124" s="104">
        <v>7.1</v>
      </c>
      <c r="C124" s="178" t="s">
        <v>204</v>
      </c>
      <c r="D124" s="100" t="s">
        <v>15</v>
      </c>
      <c r="E124" s="101">
        <v>138</v>
      </c>
      <c r="F124" s="199">
        <v>58305</v>
      </c>
      <c r="G124" s="177">
        <f>+E124*F124</f>
        <v>8046090</v>
      </c>
    </row>
    <row r="125" spans="2:7" x14ac:dyDescent="0.25">
      <c r="B125" s="104">
        <v>7.2</v>
      </c>
      <c r="C125" s="178" t="s">
        <v>205</v>
      </c>
      <c r="D125" s="100" t="s">
        <v>24</v>
      </c>
      <c r="E125" s="101">
        <v>126</v>
      </c>
      <c r="F125" s="200">
        <v>39090</v>
      </c>
      <c r="G125" s="177">
        <f>+E125*F125</f>
        <v>4925340</v>
      </c>
    </row>
    <row r="126" spans="2:7" x14ac:dyDescent="0.25">
      <c r="B126" s="29">
        <v>8</v>
      </c>
      <c r="C126" s="48" t="s">
        <v>61</v>
      </c>
      <c r="D126" s="109"/>
      <c r="E126" s="181"/>
      <c r="F126" s="181"/>
      <c r="G126" s="180"/>
    </row>
    <row r="127" spans="2:7" ht="15.75" thickBot="1" x14ac:dyDescent="0.3">
      <c r="B127" s="104">
        <v>8.1</v>
      </c>
      <c r="C127" s="111" t="s">
        <v>62</v>
      </c>
      <c r="D127" s="109" t="s">
        <v>15</v>
      </c>
      <c r="E127" s="181">
        <v>54</v>
      </c>
      <c r="F127" s="181">
        <v>3829</v>
      </c>
      <c r="G127" s="180">
        <f>+E127*F127</f>
        <v>206766</v>
      </c>
    </row>
    <row r="128" spans="2:7" x14ac:dyDescent="0.25">
      <c r="B128" s="182" t="s">
        <v>63</v>
      </c>
      <c r="C128" s="134" t="s">
        <v>64</v>
      </c>
      <c r="D128" s="134"/>
      <c r="E128" s="183"/>
      <c r="F128" s="184"/>
      <c r="G128" s="185"/>
    </row>
    <row r="129" spans="2:7" ht="36.75" thickBot="1" x14ac:dyDescent="0.3">
      <c r="B129" s="122" t="s">
        <v>65</v>
      </c>
      <c r="C129" s="105" t="s">
        <v>195</v>
      </c>
      <c r="D129" s="22" t="s">
        <v>27</v>
      </c>
      <c r="E129" s="186">
        <v>2</v>
      </c>
      <c r="F129" s="107">
        <v>1663010</v>
      </c>
      <c r="G129" s="187">
        <f>F129*E129</f>
        <v>3326020</v>
      </c>
    </row>
    <row r="130" spans="2:7" ht="15.75" thickBot="1" x14ac:dyDescent="0.3">
      <c r="B130" s="133"/>
      <c r="C130" s="134" t="s">
        <v>39</v>
      </c>
      <c r="D130" s="135"/>
      <c r="E130" s="136"/>
      <c r="F130" s="137"/>
      <c r="G130" s="138">
        <f>ROUND(SUM(G106:G127),0)</f>
        <v>20569102</v>
      </c>
    </row>
    <row r="131" spans="2:7" x14ac:dyDescent="0.25">
      <c r="B131" s="133"/>
      <c r="C131" s="134" t="s">
        <v>39</v>
      </c>
      <c r="D131" s="135"/>
      <c r="E131" s="136"/>
      <c r="F131" s="137"/>
      <c r="G131" s="138">
        <f>+G59+G81+G104+G130+G31</f>
        <v>66532191</v>
      </c>
    </row>
    <row r="132" spans="2:7" x14ac:dyDescent="0.25">
      <c r="B132" s="112"/>
      <c r="C132" s="113" t="s">
        <v>79</v>
      </c>
      <c r="D132" s="114"/>
      <c r="E132" s="139"/>
      <c r="F132" s="140"/>
      <c r="G132" s="141">
        <f>ROUNDUP((+G131*0.3),0)</f>
        <v>19959658</v>
      </c>
    </row>
    <row r="133" spans="2:7" x14ac:dyDescent="0.25">
      <c r="B133" s="112"/>
      <c r="C133" s="113" t="s">
        <v>67</v>
      </c>
      <c r="D133" s="114"/>
      <c r="E133" s="139"/>
      <c r="F133" s="140"/>
      <c r="G133" s="117">
        <f>+G129+G103+G102+G80+G58+G30</f>
        <v>24250060</v>
      </c>
    </row>
    <row r="134" spans="2:7" x14ac:dyDescent="0.25">
      <c r="B134" s="112"/>
      <c r="C134" s="113" t="s">
        <v>80</v>
      </c>
      <c r="D134" s="114"/>
      <c r="E134" s="139"/>
      <c r="F134" s="140"/>
      <c r="G134" s="117">
        <f>ROUNDUP((G133*16%),0)</f>
        <v>3880010</v>
      </c>
    </row>
    <row r="135" spans="2:7" ht="15.75" thickBot="1" x14ac:dyDescent="0.3">
      <c r="B135" s="236" t="s">
        <v>206</v>
      </c>
      <c r="C135" s="237"/>
      <c r="D135" s="237"/>
      <c r="E135" s="237"/>
      <c r="F135" s="237"/>
      <c r="G135" s="142">
        <f>SUM(G131:G134)</f>
        <v>114621919</v>
      </c>
    </row>
  </sheetData>
  <mergeCells count="3">
    <mergeCell ref="B2:G2"/>
    <mergeCell ref="B3:G3"/>
    <mergeCell ref="B135:F1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8"/>
  <sheetViews>
    <sheetView workbookViewId="0">
      <selection activeCell="A540" sqref="A540:F584"/>
    </sheetView>
  </sheetViews>
  <sheetFormatPr baseColWidth="10" defaultRowHeight="15" x14ac:dyDescent="0.25"/>
  <cols>
    <col min="2" max="2" width="5.7109375" customWidth="1"/>
    <col min="3" max="3" width="37" customWidth="1"/>
    <col min="4" max="4" width="5.85546875" customWidth="1"/>
    <col min="5" max="5" width="7.42578125" customWidth="1"/>
    <col min="6" max="6" width="13.140625" customWidth="1"/>
    <col min="7" max="7" width="18.28515625" customWidth="1"/>
  </cols>
  <sheetData>
    <row r="1" spans="2:7" ht="15.75" thickBot="1" x14ac:dyDescent="0.3"/>
    <row r="2" spans="2:7" x14ac:dyDescent="0.25">
      <c r="B2" s="189"/>
      <c r="C2" s="190" t="s">
        <v>207</v>
      </c>
      <c r="D2" s="191"/>
      <c r="E2" s="192"/>
      <c r="F2" s="192"/>
      <c r="G2" s="193"/>
    </row>
    <row r="3" spans="2:7" x14ac:dyDescent="0.25">
      <c r="B3" s="124">
        <v>1</v>
      </c>
      <c r="C3" s="8" t="s">
        <v>11</v>
      </c>
      <c r="D3" s="8"/>
      <c r="E3" s="160"/>
      <c r="F3" s="160"/>
      <c r="G3" s="161"/>
    </row>
    <row r="4" spans="2:7" ht="24" x14ac:dyDescent="0.25">
      <c r="B4" s="20">
        <v>1.1000000000000001</v>
      </c>
      <c r="C4" s="11" t="s">
        <v>208</v>
      </c>
      <c r="D4" s="12" t="s">
        <v>15</v>
      </c>
      <c r="E4" s="181">
        <v>132.5</v>
      </c>
      <c r="F4" s="181">
        <v>12855</v>
      </c>
      <c r="G4" s="165">
        <f t="shared" ref="G4:G12" si="0">+E4*F4</f>
        <v>1703287.5</v>
      </c>
    </row>
    <row r="5" spans="2:7" x14ac:dyDescent="0.25">
      <c r="B5" s="20">
        <v>1.2</v>
      </c>
      <c r="C5" s="21" t="s">
        <v>178</v>
      </c>
      <c r="D5" s="12" t="s">
        <v>13</v>
      </c>
      <c r="E5" s="181">
        <v>1.8</v>
      </c>
      <c r="F5" s="181">
        <v>203000</v>
      </c>
      <c r="G5" s="165">
        <f t="shared" si="0"/>
        <v>365400</v>
      </c>
    </row>
    <row r="6" spans="2:7" x14ac:dyDescent="0.25">
      <c r="B6" s="20">
        <v>1.3</v>
      </c>
      <c r="C6" s="201" t="s">
        <v>209</v>
      </c>
      <c r="D6" s="12" t="s">
        <v>15</v>
      </c>
      <c r="E6" s="181">
        <v>126.5</v>
      </c>
      <c r="F6" s="181">
        <v>7370</v>
      </c>
      <c r="G6" s="165">
        <f t="shared" si="0"/>
        <v>932305</v>
      </c>
    </row>
    <row r="7" spans="2:7" x14ac:dyDescent="0.25">
      <c r="B7" s="20">
        <f t="shared" ref="B7" si="1">B6+0.1</f>
        <v>1.4000000000000001</v>
      </c>
      <c r="C7" s="21" t="s">
        <v>210</v>
      </c>
      <c r="D7" s="22" t="s">
        <v>27</v>
      </c>
      <c r="E7" s="107">
        <v>2</v>
      </c>
      <c r="F7" s="107">
        <v>46140</v>
      </c>
      <c r="G7" s="165">
        <f t="shared" si="0"/>
        <v>92280</v>
      </c>
    </row>
    <row r="8" spans="2:7" ht="24" x14ac:dyDescent="0.25">
      <c r="B8" s="20">
        <v>1.5</v>
      </c>
      <c r="C8" s="21" t="s">
        <v>211</v>
      </c>
      <c r="D8" s="22" t="s">
        <v>15</v>
      </c>
      <c r="E8" s="107">
        <v>5.6</v>
      </c>
      <c r="F8" s="107">
        <v>7558</v>
      </c>
      <c r="G8" s="165">
        <f t="shared" si="0"/>
        <v>42324.799999999996</v>
      </c>
    </row>
    <row r="9" spans="2:7" ht="36" x14ac:dyDescent="0.25">
      <c r="B9" s="20">
        <v>1.6</v>
      </c>
      <c r="C9" s="21" t="s">
        <v>177</v>
      </c>
      <c r="D9" s="22" t="s">
        <v>15</v>
      </c>
      <c r="E9" s="107">
        <v>18.899999999999999</v>
      </c>
      <c r="F9" s="107">
        <v>6608</v>
      </c>
      <c r="G9" s="165">
        <f t="shared" si="0"/>
        <v>124891.2</v>
      </c>
    </row>
    <row r="10" spans="2:7" x14ac:dyDescent="0.25">
      <c r="B10" s="20">
        <v>1.7</v>
      </c>
      <c r="C10" s="21" t="s">
        <v>178</v>
      </c>
      <c r="D10" s="22" t="s">
        <v>13</v>
      </c>
      <c r="E10" s="107">
        <v>1.4</v>
      </c>
      <c r="F10" s="107">
        <v>203000</v>
      </c>
      <c r="G10" s="165">
        <f t="shared" si="0"/>
        <v>284200</v>
      </c>
    </row>
    <row r="11" spans="2:7" ht="24" x14ac:dyDescent="0.25">
      <c r="B11" s="20">
        <v>1.8</v>
      </c>
      <c r="C11" s="21" t="s">
        <v>212</v>
      </c>
      <c r="D11" s="22" t="s">
        <v>15</v>
      </c>
      <c r="E11" s="107">
        <v>3.2</v>
      </c>
      <c r="F11" s="164">
        <v>11584</v>
      </c>
      <c r="G11" s="165">
        <f t="shared" si="0"/>
        <v>37068.800000000003</v>
      </c>
    </row>
    <row r="12" spans="2:7" x14ac:dyDescent="0.25">
      <c r="B12" s="20">
        <v>1.9</v>
      </c>
      <c r="C12" s="21" t="s">
        <v>213</v>
      </c>
      <c r="D12" s="22" t="s">
        <v>15</v>
      </c>
      <c r="E12" s="107">
        <v>3.2</v>
      </c>
      <c r="F12" s="164">
        <v>11900</v>
      </c>
      <c r="G12" s="165">
        <f t="shared" si="0"/>
        <v>38080</v>
      </c>
    </row>
    <row r="13" spans="2:7" x14ac:dyDescent="0.25">
      <c r="B13" s="202">
        <v>1.1000000000000001</v>
      </c>
      <c r="C13" s="21" t="s">
        <v>214</v>
      </c>
      <c r="D13" s="22" t="s">
        <v>24</v>
      </c>
      <c r="E13" s="107">
        <v>11.2</v>
      </c>
      <c r="F13" s="164">
        <v>6232</v>
      </c>
      <c r="G13" s="165">
        <f>+F13*E13</f>
        <v>69798.399999999994</v>
      </c>
    </row>
    <row r="14" spans="2:7" x14ac:dyDescent="0.25">
      <c r="B14" s="85">
        <v>2</v>
      </c>
      <c r="C14" s="39" t="s">
        <v>96</v>
      </c>
      <c r="D14" s="40"/>
      <c r="E14" s="203"/>
      <c r="F14" s="204"/>
      <c r="G14" s="205"/>
    </row>
    <row r="15" spans="2:7" ht="24" x14ac:dyDescent="0.25">
      <c r="B15" s="29">
        <v>2.1</v>
      </c>
      <c r="C15" s="30" t="s">
        <v>215</v>
      </c>
      <c r="D15" s="31" t="s">
        <v>13</v>
      </c>
      <c r="E15" s="206">
        <v>1.2</v>
      </c>
      <c r="F15" s="207">
        <v>46590</v>
      </c>
      <c r="G15" s="208">
        <f>F15*E15</f>
        <v>55908</v>
      </c>
    </row>
    <row r="16" spans="2:7" x14ac:dyDescent="0.25">
      <c r="B16" s="85">
        <v>3</v>
      </c>
      <c r="C16" s="39" t="s">
        <v>216</v>
      </c>
      <c r="D16" s="40"/>
      <c r="E16" s="203"/>
      <c r="F16" s="204"/>
      <c r="G16" s="205"/>
    </row>
    <row r="17" spans="2:7" ht="24" x14ac:dyDescent="0.25">
      <c r="B17" s="29">
        <v>3.1</v>
      </c>
      <c r="C17" s="30" t="s">
        <v>217</v>
      </c>
      <c r="D17" s="31" t="s">
        <v>24</v>
      </c>
      <c r="E17" s="206">
        <v>16.2</v>
      </c>
      <c r="F17" s="207">
        <v>63852</v>
      </c>
      <c r="G17" s="208">
        <f>F17*E17</f>
        <v>1034402.3999999999</v>
      </c>
    </row>
    <row r="18" spans="2:7" x14ac:dyDescent="0.25">
      <c r="B18" s="85">
        <v>4</v>
      </c>
      <c r="C18" s="39" t="s">
        <v>218</v>
      </c>
      <c r="D18" s="40"/>
      <c r="E18" s="203"/>
      <c r="F18" s="204"/>
      <c r="G18" s="205"/>
    </row>
    <row r="19" spans="2:7" ht="24" x14ac:dyDescent="0.25">
      <c r="B19" s="29">
        <v>4.0999999999999996</v>
      </c>
      <c r="C19" s="30" t="s">
        <v>219</v>
      </c>
      <c r="D19" s="31" t="s">
        <v>24</v>
      </c>
      <c r="E19" s="206">
        <v>14.6</v>
      </c>
      <c r="F19" s="207">
        <v>63820</v>
      </c>
      <c r="G19" s="208">
        <f>F19*E19</f>
        <v>931772</v>
      </c>
    </row>
    <row r="20" spans="2:7" ht="24" x14ac:dyDescent="0.25">
      <c r="B20" s="29">
        <v>4.2</v>
      </c>
      <c r="C20" s="30" t="s">
        <v>220</v>
      </c>
      <c r="D20" s="31" t="s">
        <v>24</v>
      </c>
      <c r="E20" s="206">
        <v>16.2</v>
      </c>
      <c r="F20" s="207">
        <v>59300</v>
      </c>
      <c r="G20" s="208">
        <f>F20*E20</f>
        <v>960660</v>
      </c>
    </row>
    <row r="21" spans="2:7" ht="24" x14ac:dyDescent="0.25">
      <c r="B21" s="29">
        <v>4.3</v>
      </c>
      <c r="C21" s="30" t="s">
        <v>104</v>
      </c>
      <c r="D21" s="31" t="s">
        <v>24</v>
      </c>
      <c r="E21" s="206">
        <v>5.8</v>
      </c>
      <c r="F21" s="207">
        <v>113182</v>
      </c>
      <c r="G21" s="208">
        <f>+F21*E21</f>
        <v>656455.6</v>
      </c>
    </row>
    <row r="22" spans="2:7" x14ac:dyDescent="0.25">
      <c r="B22" s="81">
        <v>5</v>
      </c>
      <c r="C22" s="24" t="s">
        <v>17</v>
      </c>
      <c r="D22" s="25"/>
      <c r="E22" s="166"/>
      <c r="F22" s="167"/>
      <c r="G22" s="168"/>
    </row>
    <row r="23" spans="2:7" ht="24" x14ac:dyDescent="0.25">
      <c r="B23" s="23">
        <v>5.0999999999999996</v>
      </c>
      <c r="C23" s="169" t="s">
        <v>18</v>
      </c>
      <c r="D23" s="35" t="s">
        <v>15</v>
      </c>
      <c r="E23" s="170">
        <v>69.8</v>
      </c>
      <c r="F23" s="164">
        <v>32010</v>
      </c>
      <c r="G23" s="171">
        <f>F23*E23</f>
        <v>2234298</v>
      </c>
    </row>
    <row r="24" spans="2:7" x14ac:dyDescent="0.25">
      <c r="B24" s="85">
        <v>6</v>
      </c>
      <c r="C24" s="45" t="s">
        <v>19</v>
      </c>
      <c r="D24" s="45"/>
      <c r="E24" s="172"/>
      <c r="F24" s="172"/>
      <c r="G24" s="173"/>
    </row>
    <row r="25" spans="2:7" ht="24" x14ac:dyDescent="0.25">
      <c r="B25" s="122">
        <v>6.1</v>
      </c>
      <c r="C25" s="21" t="s">
        <v>20</v>
      </c>
      <c r="D25" s="22" t="s">
        <v>15</v>
      </c>
      <c r="E25" s="107">
        <v>112.6</v>
      </c>
      <c r="F25" s="107">
        <v>17870</v>
      </c>
      <c r="G25" s="165">
        <f>+E25*F25</f>
        <v>2012162</v>
      </c>
    </row>
    <row r="26" spans="2:7" x14ac:dyDescent="0.25">
      <c r="B26" s="85">
        <v>7</v>
      </c>
      <c r="C26" s="45" t="s">
        <v>21</v>
      </c>
      <c r="D26" s="45"/>
      <c r="E26" s="172"/>
      <c r="F26" s="172"/>
      <c r="G26" s="173"/>
    </row>
    <row r="27" spans="2:7" x14ac:dyDescent="0.25">
      <c r="B27" s="104">
        <v>7.1</v>
      </c>
      <c r="C27" s="201" t="s">
        <v>125</v>
      </c>
      <c r="D27" s="12" t="s">
        <v>15</v>
      </c>
      <c r="E27" s="181">
        <v>150</v>
      </c>
      <c r="F27" s="181">
        <v>24475</v>
      </c>
      <c r="G27" s="165">
        <f>+E27*F27</f>
        <v>3671250</v>
      </c>
    </row>
    <row r="28" spans="2:7" x14ac:dyDescent="0.25">
      <c r="B28" s="104">
        <v>7.2</v>
      </c>
      <c r="C28" s="201" t="s">
        <v>221</v>
      </c>
      <c r="D28" s="12" t="s">
        <v>13</v>
      </c>
      <c r="E28" s="181">
        <v>8</v>
      </c>
      <c r="F28" s="181">
        <v>32679</v>
      </c>
      <c r="G28" s="165">
        <f>+F28*E28</f>
        <v>261432</v>
      </c>
    </row>
    <row r="29" spans="2:7" ht="24" x14ac:dyDescent="0.25">
      <c r="B29" s="104">
        <v>7.3</v>
      </c>
      <c r="C29" s="209" t="s">
        <v>222</v>
      </c>
      <c r="D29" s="210" t="s">
        <v>15</v>
      </c>
      <c r="E29" s="211">
        <v>14.2</v>
      </c>
      <c r="F29" s="211">
        <v>19000</v>
      </c>
      <c r="G29" s="177">
        <f>+E29*F29</f>
        <v>269800</v>
      </c>
    </row>
    <row r="30" spans="2:7" x14ac:dyDescent="0.25">
      <c r="B30" s="104">
        <v>7.4</v>
      </c>
      <c r="C30" s="209" t="s">
        <v>223</v>
      </c>
      <c r="D30" s="210" t="s">
        <v>15</v>
      </c>
      <c r="E30" s="211">
        <v>110</v>
      </c>
      <c r="F30" s="211">
        <v>83860</v>
      </c>
      <c r="G30" s="177">
        <f t="shared" ref="G30" si="2">+E30*F30</f>
        <v>9224600</v>
      </c>
    </row>
    <row r="31" spans="2:7" ht="24" x14ac:dyDescent="0.25">
      <c r="B31" s="104">
        <v>7.5</v>
      </c>
      <c r="C31" s="212" t="s">
        <v>224</v>
      </c>
      <c r="D31" s="109" t="s">
        <v>15</v>
      </c>
      <c r="E31" s="181">
        <v>4.2</v>
      </c>
      <c r="F31" s="211">
        <v>45294</v>
      </c>
      <c r="G31" s="165">
        <f>+E31*F31</f>
        <v>190234.80000000002</v>
      </c>
    </row>
    <row r="32" spans="2:7" ht="24" x14ac:dyDescent="0.25">
      <c r="B32" s="104">
        <v>7.6</v>
      </c>
      <c r="C32" s="212" t="s">
        <v>225</v>
      </c>
      <c r="D32" s="109" t="s">
        <v>15</v>
      </c>
      <c r="E32" s="181">
        <v>52.4</v>
      </c>
      <c r="F32" s="211">
        <v>59584</v>
      </c>
      <c r="G32" s="165">
        <f>+E32*F32</f>
        <v>3122201.6</v>
      </c>
    </row>
    <row r="33" spans="2:7" ht="24" x14ac:dyDescent="0.25">
      <c r="B33" s="104">
        <v>7.7</v>
      </c>
      <c r="C33" s="212" t="s">
        <v>226</v>
      </c>
      <c r="D33" s="109" t="s">
        <v>15</v>
      </c>
      <c r="E33" s="181">
        <v>15.8</v>
      </c>
      <c r="F33" s="211">
        <v>113350</v>
      </c>
      <c r="G33" s="165">
        <f>+F33*E33</f>
        <v>1790930</v>
      </c>
    </row>
    <row r="34" spans="2:7" x14ac:dyDescent="0.25">
      <c r="B34" s="85">
        <v>8</v>
      </c>
      <c r="C34" s="45" t="s">
        <v>227</v>
      </c>
      <c r="D34" s="35"/>
      <c r="E34" s="170"/>
      <c r="F34" s="174"/>
      <c r="G34" s="180"/>
    </row>
    <row r="35" spans="2:7" ht="24" x14ac:dyDescent="0.25">
      <c r="B35" s="104">
        <v>8.1</v>
      </c>
      <c r="C35" s="92" t="s">
        <v>228</v>
      </c>
      <c r="D35" s="109" t="s">
        <v>15</v>
      </c>
      <c r="E35" s="181">
        <v>160</v>
      </c>
      <c r="F35" s="211">
        <v>77152</v>
      </c>
      <c r="G35" s="180">
        <f>+E35*F35</f>
        <v>12344320</v>
      </c>
    </row>
    <row r="36" spans="2:7" x14ac:dyDescent="0.25">
      <c r="B36" s="118">
        <v>9</v>
      </c>
      <c r="C36" s="213" t="s">
        <v>229</v>
      </c>
      <c r="D36" s="22"/>
      <c r="E36" s="107"/>
      <c r="F36" s="164"/>
      <c r="G36" s="180"/>
    </row>
    <row r="37" spans="2:7" ht="24" x14ac:dyDescent="0.25">
      <c r="B37" s="122">
        <v>9.1</v>
      </c>
      <c r="C37" s="21" t="s">
        <v>230</v>
      </c>
      <c r="D37" s="22" t="s">
        <v>24</v>
      </c>
      <c r="E37" s="107">
        <v>51.6</v>
      </c>
      <c r="F37" s="164">
        <v>5196</v>
      </c>
      <c r="G37" s="180">
        <f t="shared" ref="G37:G49" si="3">+E37*F37</f>
        <v>268113.60000000003</v>
      </c>
    </row>
    <row r="38" spans="2:7" x14ac:dyDescent="0.25">
      <c r="B38" s="122">
        <v>9.1999999999999993</v>
      </c>
      <c r="C38" s="21" t="s">
        <v>123</v>
      </c>
      <c r="D38" s="22" t="s">
        <v>24</v>
      </c>
      <c r="E38" s="107">
        <v>58.4</v>
      </c>
      <c r="F38" s="107">
        <v>3250</v>
      </c>
      <c r="G38" s="180">
        <f t="shared" si="3"/>
        <v>189800</v>
      </c>
    </row>
    <row r="39" spans="2:7" x14ac:dyDescent="0.25">
      <c r="B39" s="122">
        <v>9.3000000000000007</v>
      </c>
      <c r="C39" s="54" t="s">
        <v>231</v>
      </c>
      <c r="D39" s="22" t="s">
        <v>27</v>
      </c>
      <c r="E39" s="107">
        <v>1</v>
      </c>
      <c r="F39" s="107">
        <v>225000</v>
      </c>
      <c r="G39" s="180">
        <f t="shared" si="3"/>
        <v>225000</v>
      </c>
    </row>
    <row r="40" spans="2:7" x14ac:dyDescent="0.25">
      <c r="B40" s="122">
        <v>9.4</v>
      </c>
      <c r="C40" s="209" t="s">
        <v>232</v>
      </c>
      <c r="D40" s="22" t="s">
        <v>27</v>
      </c>
      <c r="E40" s="107">
        <v>2</v>
      </c>
      <c r="F40" s="107">
        <v>279000</v>
      </c>
      <c r="G40" s="180">
        <f t="shared" si="3"/>
        <v>558000</v>
      </c>
    </row>
    <row r="41" spans="2:7" x14ac:dyDescent="0.25">
      <c r="B41" s="122">
        <v>9.5</v>
      </c>
      <c r="C41" s="105" t="s">
        <v>233</v>
      </c>
      <c r="D41" s="22" t="s">
        <v>27</v>
      </c>
      <c r="E41" s="107">
        <v>2</v>
      </c>
      <c r="F41" s="107">
        <v>91700</v>
      </c>
      <c r="G41" s="180">
        <f t="shared" si="3"/>
        <v>183400</v>
      </c>
    </row>
    <row r="42" spans="2:7" x14ac:dyDescent="0.25">
      <c r="B42" s="122">
        <v>9.6</v>
      </c>
      <c r="C42" s="105" t="s">
        <v>234</v>
      </c>
      <c r="D42" s="22" t="s">
        <v>27</v>
      </c>
      <c r="E42" s="107">
        <v>6</v>
      </c>
      <c r="F42" s="107">
        <v>24849</v>
      </c>
      <c r="G42" s="180">
        <f t="shared" si="3"/>
        <v>149094</v>
      </c>
    </row>
    <row r="43" spans="2:7" ht="24" x14ac:dyDescent="0.25">
      <c r="B43" s="122">
        <v>9.6999999999999993</v>
      </c>
      <c r="C43" s="105" t="s">
        <v>235</v>
      </c>
      <c r="D43" s="22" t="s">
        <v>27</v>
      </c>
      <c r="E43" s="107">
        <v>2</v>
      </c>
      <c r="F43" s="107">
        <v>25435</v>
      </c>
      <c r="G43" s="180">
        <f t="shared" si="3"/>
        <v>50870</v>
      </c>
    </row>
    <row r="44" spans="2:7" x14ac:dyDescent="0.25">
      <c r="B44" s="122">
        <v>9.8000000000000007</v>
      </c>
      <c r="C44" s="105" t="s">
        <v>236</v>
      </c>
      <c r="D44" s="22" t="s">
        <v>27</v>
      </c>
      <c r="E44" s="107">
        <v>5</v>
      </c>
      <c r="F44" s="107">
        <v>24651</v>
      </c>
      <c r="G44" s="180">
        <f t="shared" si="3"/>
        <v>123255</v>
      </c>
    </row>
    <row r="45" spans="2:7" x14ac:dyDescent="0.25">
      <c r="B45" s="122">
        <v>9.9</v>
      </c>
      <c r="C45" s="105" t="s">
        <v>237</v>
      </c>
      <c r="D45" s="22" t="s">
        <v>27</v>
      </c>
      <c r="E45" s="107">
        <v>4</v>
      </c>
      <c r="F45" s="107">
        <v>34805</v>
      </c>
      <c r="G45" s="180">
        <f t="shared" si="3"/>
        <v>139220</v>
      </c>
    </row>
    <row r="46" spans="2:7" x14ac:dyDescent="0.25">
      <c r="B46" s="214">
        <v>9.1</v>
      </c>
      <c r="C46" s="105" t="s">
        <v>114</v>
      </c>
      <c r="D46" s="22" t="s">
        <v>27</v>
      </c>
      <c r="E46" s="107">
        <v>4</v>
      </c>
      <c r="F46" s="107">
        <v>10796</v>
      </c>
      <c r="G46" s="180">
        <f t="shared" si="3"/>
        <v>43184</v>
      </c>
    </row>
    <row r="47" spans="2:7" x14ac:dyDescent="0.25">
      <c r="B47" s="122">
        <v>9.11</v>
      </c>
      <c r="C47" s="105" t="s">
        <v>238</v>
      </c>
      <c r="D47" s="22" t="s">
        <v>27</v>
      </c>
      <c r="E47" s="107">
        <v>3</v>
      </c>
      <c r="F47" s="107">
        <v>19566</v>
      </c>
      <c r="G47" s="180">
        <f t="shared" si="3"/>
        <v>58698</v>
      </c>
    </row>
    <row r="48" spans="2:7" ht="24" x14ac:dyDescent="0.25">
      <c r="B48" s="122">
        <v>9.1199999999999992</v>
      </c>
      <c r="C48" s="105" t="s">
        <v>239</v>
      </c>
      <c r="D48" s="22" t="s">
        <v>24</v>
      </c>
      <c r="E48" s="107">
        <v>14.5</v>
      </c>
      <c r="F48" s="107">
        <v>57582</v>
      </c>
      <c r="G48" s="180">
        <f t="shared" si="3"/>
        <v>834939</v>
      </c>
    </row>
    <row r="49" spans="2:7" ht="24" x14ac:dyDescent="0.25">
      <c r="B49" s="122">
        <v>9.1300000000000008</v>
      </c>
      <c r="C49" s="105" t="s">
        <v>240</v>
      </c>
      <c r="D49" s="22" t="s">
        <v>27</v>
      </c>
      <c r="E49" s="107">
        <v>3</v>
      </c>
      <c r="F49" s="107">
        <v>299664</v>
      </c>
      <c r="G49" s="180">
        <f t="shared" si="3"/>
        <v>898992</v>
      </c>
    </row>
    <row r="50" spans="2:7" ht="24" x14ac:dyDescent="0.25">
      <c r="B50" s="122">
        <v>9.14</v>
      </c>
      <c r="C50" s="105" t="s">
        <v>241</v>
      </c>
      <c r="D50" s="22" t="s">
        <v>27</v>
      </c>
      <c r="E50" s="107">
        <v>1</v>
      </c>
      <c r="F50" s="107">
        <v>656851</v>
      </c>
      <c r="G50" s="180">
        <f>+F50*E50</f>
        <v>656851</v>
      </c>
    </row>
    <row r="51" spans="2:7" x14ac:dyDescent="0.25">
      <c r="B51" s="85">
        <v>10</v>
      </c>
      <c r="C51" s="215" t="s">
        <v>129</v>
      </c>
      <c r="D51" s="31"/>
      <c r="E51" s="164"/>
      <c r="F51" s="164"/>
      <c r="G51" s="175"/>
    </row>
    <row r="52" spans="2:7" ht="24" x14ac:dyDescent="0.25">
      <c r="B52" s="29">
        <v>10.1</v>
      </c>
      <c r="C52" s="58" t="s">
        <v>242</v>
      </c>
      <c r="D52" s="31" t="s">
        <v>15</v>
      </c>
      <c r="E52" s="164">
        <v>10.4</v>
      </c>
      <c r="F52" s="164">
        <v>38030</v>
      </c>
      <c r="G52" s="175">
        <f>+E52*F52</f>
        <v>395512</v>
      </c>
    </row>
    <row r="53" spans="2:7" x14ac:dyDescent="0.25">
      <c r="B53" s="85">
        <v>11</v>
      </c>
      <c r="C53" s="45" t="s">
        <v>25</v>
      </c>
      <c r="D53" s="45"/>
      <c r="E53" s="172"/>
      <c r="F53" s="172"/>
      <c r="G53" s="175"/>
    </row>
    <row r="54" spans="2:7" x14ac:dyDescent="0.25">
      <c r="B54" s="29">
        <v>11.1</v>
      </c>
      <c r="C54" s="48" t="s">
        <v>191</v>
      </c>
      <c r="D54" s="31" t="s">
        <v>27</v>
      </c>
      <c r="E54" s="195">
        <v>1</v>
      </c>
      <c r="F54" s="195">
        <v>787950</v>
      </c>
      <c r="G54" s="175">
        <f>+E54*F54</f>
        <v>787950</v>
      </c>
    </row>
    <row r="55" spans="2:7" x14ac:dyDescent="0.25">
      <c r="B55" s="216">
        <v>11.2</v>
      </c>
      <c r="C55" s="92" t="s">
        <v>243</v>
      </c>
      <c r="D55" s="93" t="s">
        <v>27</v>
      </c>
      <c r="E55" s="195">
        <v>2</v>
      </c>
      <c r="F55" s="195">
        <v>251600</v>
      </c>
      <c r="G55" s="175">
        <f>+E55*F55</f>
        <v>503200</v>
      </c>
    </row>
    <row r="56" spans="2:7" x14ac:dyDescent="0.25">
      <c r="B56" s="29">
        <v>11.3</v>
      </c>
      <c r="C56" s="51" t="s">
        <v>244</v>
      </c>
      <c r="D56" s="31" t="s">
        <v>27</v>
      </c>
      <c r="E56" s="195">
        <v>2</v>
      </c>
      <c r="F56" s="195">
        <v>413700</v>
      </c>
      <c r="G56" s="175">
        <f t="shared" ref="G56" si="4">+E56*F56</f>
        <v>827400</v>
      </c>
    </row>
    <row r="57" spans="2:7" x14ac:dyDescent="0.25">
      <c r="B57" s="217">
        <v>11.4</v>
      </c>
      <c r="C57" s="53" t="s">
        <v>29</v>
      </c>
      <c r="D57" s="31" t="s">
        <v>27</v>
      </c>
      <c r="E57" s="164">
        <v>8</v>
      </c>
      <c r="F57" s="164">
        <v>60638</v>
      </c>
      <c r="G57" s="175">
        <f>+E57*F57</f>
        <v>485104</v>
      </c>
    </row>
    <row r="58" spans="2:7" x14ac:dyDescent="0.25">
      <c r="B58" s="217">
        <v>11.5</v>
      </c>
      <c r="C58" s="54" t="s">
        <v>50</v>
      </c>
      <c r="D58" s="31" t="s">
        <v>27</v>
      </c>
      <c r="E58" s="164">
        <v>10</v>
      </c>
      <c r="F58" s="164">
        <v>162510</v>
      </c>
      <c r="G58" s="175">
        <f>+E58*F58</f>
        <v>1625100</v>
      </c>
    </row>
    <row r="59" spans="2:7" x14ac:dyDescent="0.25">
      <c r="B59" s="85">
        <v>12</v>
      </c>
      <c r="C59" s="45" t="s">
        <v>33</v>
      </c>
      <c r="D59" s="45"/>
      <c r="E59" s="172"/>
      <c r="F59" s="172"/>
      <c r="G59" s="173"/>
    </row>
    <row r="60" spans="2:7" ht="24" x14ac:dyDescent="0.25">
      <c r="B60" s="29">
        <v>12.1</v>
      </c>
      <c r="C60" s="95" t="s">
        <v>180</v>
      </c>
      <c r="D60" s="31" t="s">
        <v>27</v>
      </c>
      <c r="E60" s="164">
        <v>3</v>
      </c>
      <c r="F60" s="174">
        <v>371715</v>
      </c>
      <c r="G60" s="175">
        <f>+E60*F60</f>
        <v>1115145</v>
      </c>
    </row>
    <row r="61" spans="2:7" x14ac:dyDescent="0.25">
      <c r="B61" s="29">
        <v>12.2</v>
      </c>
      <c r="C61" s="95" t="s">
        <v>245</v>
      </c>
      <c r="D61" s="31" t="s">
        <v>15</v>
      </c>
      <c r="E61" s="164">
        <v>9.6</v>
      </c>
      <c r="F61" s="174">
        <v>125282</v>
      </c>
      <c r="G61" s="175">
        <f>+E61*F61</f>
        <v>1202707.2</v>
      </c>
    </row>
    <row r="62" spans="2:7" ht="24" x14ac:dyDescent="0.25">
      <c r="B62" s="29">
        <v>12.3</v>
      </c>
      <c r="C62" s="95" t="s">
        <v>246</v>
      </c>
      <c r="D62" s="31" t="s">
        <v>24</v>
      </c>
      <c r="E62" s="164">
        <v>6.4</v>
      </c>
      <c r="F62" s="174">
        <v>22260</v>
      </c>
      <c r="G62" s="175">
        <f>+F62*E62</f>
        <v>142464</v>
      </c>
    </row>
    <row r="63" spans="2:7" ht="24" x14ac:dyDescent="0.25">
      <c r="B63" s="29">
        <v>12.4</v>
      </c>
      <c r="C63" s="95" t="s">
        <v>247</v>
      </c>
      <c r="D63" s="31" t="s">
        <v>15</v>
      </c>
      <c r="E63" s="164">
        <v>12.9</v>
      </c>
      <c r="F63" s="174">
        <v>89609</v>
      </c>
      <c r="G63" s="175">
        <f>+F63*E63</f>
        <v>1155956.1000000001</v>
      </c>
    </row>
    <row r="64" spans="2:7" x14ac:dyDescent="0.25">
      <c r="B64" s="85">
        <v>13</v>
      </c>
      <c r="C64" s="94" t="s">
        <v>51</v>
      </c>
      <c r="D64" s="31"/>
      <c r="E64" s="164"/>
      <c r="F64" s="174"/>
      <c r="G64" s="175"/>
    </row>
    <row r="65" spans="2:7" x14ac:dyDescent="0.25">
      <c r="B65" s="29">
        <v>13.1</v>
      </c>
      <c r="C65" s="95" t="s">
        <v>248</v>
      </c>
      <c r="D65" s="31" t="s">
        <v>15</v>
      </c>
      <c r="E65" s="164">
        <v>19.8</v>
      </c>
      <c r="F65" s="174">
        <v>148890</v>
      </c>
      <c r="G65" s="175">
        <f>+E65*F65</f>
        <v>2948022</v>
      </c>
    </row>
    <row r="66" spans="2:7" ht="24" x14ac:dyDescent="0.25">
      <c r="B66" s="29">
        <v>13.2</v>
      </c>
      <c r="C66" s="95" t="s">
        <v>249</v>
      </c>
      <c r="D66" s="31" t="s">
        <v>15</v>
      </c>
      <c r="E66" s="164">
        <v>24.1</v>
      </c>
      <c r="F66" s="174">
        <v>251457</v>
      </c>
      <c r="G66" s="175">
        <f>+F66*E66</f>
        <v>6060113.7000000002</v>
      </c>
    </row>
    <row r="67" spans="2:7" ht="24" x14ac:dyDescent="0.25">
      <c r="B67" s="29">
        <v>13.3</v>
      </c>
      <c r="C67" s="95" t="s">
        <v>52</v>
      </c>
      <c r="D67" s="31" t="s">
        <v>15</v>
      </c>
      <c r="E67" s="164">
        <v>2.6</v>
      </c>
      <c r="F67" s="174">
        <v>232896</v>
      </c>
      <c r="G67" s="175">
        <f>+F67*E67</f>
        <v>605529.59999999998</v>
      </c>
    </row>
    <row r="68" spans="2:7" x14ac:dyDescent="0.25">
      <c r="B68" s="85">
        <v>14</v>
      </c>
      <c r="C68" s="45" t="s">
        <v>250</v>
      </c>
      <c r="D68" s="45"/>
      <c r="E68" s="172"/>
      <c r="F68" s="172"/>
      <c r="G68" s="173"/>
    </row>
    <row r="69" spans="2:7" ht="24" x14ac:dyDescent="0.25">
      <c r="B69" s="29">
        <v>14.1</v>
      </c>
      <c r="C69" s="58" t="s">
        <v>251</v>
      </c>
      <c r="D69" s="31" t="s">
        <v>27</v>
      </c>
      <c r="E69" s="164">
        <v>2</v>
      </c>
      <c r="F69" s="174">
        <v>360000</v>
      </c>
      <c r="G69" s="175">
        <f>+E69*F69</f>
        <v>720000</v>
      </c>
    </row>
    <row r="70" spans="2:7" ht="36" x14ac:dyDescent="0.25">
      <c r="B70" s="29">
        <v>14.2</v>
      </c>
      <c r="C70" s="58" t="s">
        <v>252</v>
      </c>
      <c r="D70" s="31" t="s">
        <v>15</v>
      </c>
      <c r="E70" s="164">
        <v>3.3</v>
      </c>
      <c r="F70" s="174">
        <v>265500</v>
      </c>
      <c r="G70" s="175">
        <f>+E70*F70</f>
        <v>876150</v>
      </c>
    </row>
    <row r="71" spans="2:7" x14ac:dyDescent="0.25">
      <c r="B71" s="85">
        <v>15</v>
      </c>
      <c r="C71" s="39" t="s">
        <v>53</v>
      </c>
      <c r="D71" s="31"/>
      <c r="E71" s="164"/>
      <c r="F71" s="174"/>
      <c r="G71" s="175"/>
    </row>
    <row r="72" spans="2:7" x14ac:dyDescent="0.25">
      <c r="B72" s="29">
        <v>15.1</v>
      </c>
      <c r="C72" s="40" t="s">
        <v>201</v>
      </c>
      <c r="D72" s="31" t="s">
        <v>15</v>
      </c>
      <c r="E72" s="164">
        <v>12.8</v>
      </c>
      <c r="F72" s="174">
        <v>32969</v>
      </c>
      <c r="G72" s="175">
        <f>+F72*E72</f>
        <v>422003.20000000001</v>
      </c>
    </row>
    <row r="73" spans="2:7" x14ac:dyDescent="0.25">
      <c r="B73" s="29">
        <v>15.2</v>
      </c>
      <c r="C73" s="40" t="s">
        <v>253</v>
      </c>
      <c r="D73" s="31" t="s">
        <v>15</v>
      </c>
      <c r="E73" s="164">
        <v>48.9</v>
      </c>
      <c r="F73" s="174">
        <v>41884</v>
      </c>
      <c r="G73" s="175">
        <f>+F73*E73</f>
        <v>2048127.5999999999</v>
      </c>
    </row>
    <row r="74" spans="2:7" x14ac:dyDescent="0.25">
      <c r="B74" s="85">
        <v>16</v>
      </c>
      <c r="C74" s="56" t="s">
        <v>37</v>
      </c>
      <c r="D74" s="31"/>
      <c r="E74" s="164"/>
      <c r="F74" s="164"/>
      <c r="G74" s="177"/>
    </row>
    <row r="75" spans="2:7" x14ac:dyDescent="0.25">
      <c r="B75" s="52">
        <v>16.100000000000001</v>
      </c>
      <c r="C75" s="58" t="s">
        <v>56</v>
      </c>
      <c r="D75" s="59" t="s">
        <v>15</v>
      </c>
      <c r="E75" s="164">
        <v>186.5</v>
      </c>
      <c r="F75" s="164">
        <v>10670</v>
      </c>
      <c r="G75" s="177">
        <f>+E75*F75</f>
        <v>1989955</v>
      </c>
    </row>
    <row r="76" spans="2:7" x14ac:dyDescent="0.25">
      <c r="B76" s="97">
        <v>16.2</v>
      </c>
      <c r="C76" s="58" t="s">
        <v>57</v>
      </c>
      <c r="D76" s="59" t="s">
        <v>15</v>
      </c>
      <c r="E76" s="164">
        <v>404.15024719101132</v>
      </c>
      <c r="F76" s="164">
        <v>8900</v>
      </c>
      <c r="G76" s="177">
        <f>+E76*F76</f>
        <v>3596937.2000000007</v>
      </c>
    </row>
    <row r="77" spans="2:7" x14ac:dyDescent="0.25">
      <c r="B77" s="52">
        <v>16.3</v>
      </c>
      <c r="C77" s="58" t="s">
        <v>183</v>
      </c>
      <c r="D77" s="59" t="s">
        <v>15</v>
      </c>
      <c r="E77" s="164">
        <v>89.2</v>
      </c>
      <c r="F77" s="164">
        <v>14523</v>
      </c>
      <c r="G77" s="177">
        <f>+E77*F77</f>
        <v>1295451.6000000001</v>
      </c>
    </row>
    <row r="78" spans="2:7" x14ac:dyDescent="0.25">
      <c r="B78" s="97">
        <v>16.399999999999999</v>
      </c>
      <c r="C78" s="54" t="s">
        <v>254</v>
      </c>
      <c r="D78" s="59" t="s">
        <v>15</v>
      </c>
      <c r="E78" s="164">
        <v>239.62764672364676</v>
      </c>
      <c r="F78" s="164">
        <v>16875</v>
      </c>
      <c r="G78" s="177">
        <f>+E78*F78</f>
        <v>4043716.538461539</v>
      </c>
    </row>
    <row r="79" spans="2:7" x14ac:dyDescent="0.25">
      <c r="B79" s="85">
        <v>17</v>
      </c>
      <c r="C79" s="45" t="s">
        <v>61</v>
      </c>
      <c r="D79" s="109"/>
      <c r="E79" s="181"/>
      <c r="F79" s="181"/>
      <c r="G79" s="180"/>
    </row>
    <row r="80" spans="2:7" ht="15.75" thickBot="1" x14ac:dyDescent="0.3">
      <c r="B80" s="104">
        <v>17.100000000000001</v>
      </c>
      <c r="C80" s="111" t="s">
        <v>62</v>
      </c>
      <c r="D80" s="109" t="s">
        <v>15</v>
      </c>
      <c r="E80" s="181">
        <v>206.4</v>
      </c>
      <c r="F80" s="181">
        <v>3829</v>
      </c>
      <c r="G80" s="180">
        <f>+E80*F80</f>
        <v>790305.6</v>
      </c>
    </row>
    <row r="81" spans="2:7" x14ac:dyDescent="0.25">
      <c r="B81" s="218">
        <v>18</v>
      </c>
      <c r="C81" s="134" t="s">
        <v>64</v>
      </c>
      <c r="D81" s="134"/>
      <c r="E81" s="183"/>
      <c r="F81" s="184"/>
      <c r="G81" s="185"/>
    </row>
    <row r="82" spans="2:7" ht="24" x14ac:dyDescent="0.25">
      <c r="B82" s="122">
        <v>18.100000000000001</v>
      </c>
      <c r="C82" s="105" t="s">
        <v>255</v>
      </c>
      <c r="D82" s="22" t="s">
        <v>27</v>
      </c>
      <c r="E82" s="186">
        <v>2</v>
      </c>
      <c r="F82" s="107">
        <v>1663010</v>
      </c>
      <c r="G82" s="187">
        <f>F82*E82</f>
        <v>3326020</v>
      </c>
    </row>
    <row r="83" spans="2:7" ht="24.75" thickBot="1" x14ac:dyDescent="0.3">
      <c r="B83" s="122">
        <v>18.2</v>
      </c>
      <c r="C83" s="58" t="s">
        <v>256</v>
      </c>
      <c r="D83" s="22" t="s">
        <v>27</v>
      </c>
      <c r="E83" s="186">
        <v>2</v>
      </c>
      <c r="F83" s="107">
        <v>3568000</v>
      </c>
      <c r="G83" s="187">
        <f>F83*E83</f>
        <v>7136000</v>
      </c>
    </row>
    <row r="84" spans="2:7" x14ac:dyDescent="0.25">
      <c r="B84" s="133"/>
      <c r="C84" s="134" t="s">
        <v>39</v>
      </c>
      <c r="D84" s="135"/>
      <c r="E84" s="136"/>
      <c r="F84" s="137"/>
      <c r="G84" s="138">
        <f>ROUND(SUM(G4:G80),0)</f>
        <v>80466329</v>
      </c>
    </row>
    <row r="85" spans="2:7" x14ac:dyDescent="0.25">
      <c r="B85" s="112"/>
      <c r="C85" s="113" t="s">
        <v>79</v>
      </c>
      <c r="D85" s="114"/>
      <c r="E85" s="139"/>
      <c r="F85" s="140"/>
      <c r="G85" s="141">
        <f>ROUNDUP((+G84*0.3),0)</f>
        <v>24139899</v>
      </c>
    </row>
    <row r="86" spans="2:7" x14ac:dyDescent="0.25">
      <c r="B86" s="112"/>
      <c r="C86" s="113" t="s">
        <v>67</v>
      </c>
      <c r="D86" s="114"/>
      <c r="E86" s="139"/>
      <c r="F86" s="140"/>
      <c r="G86" s="117">
        <f>SUM(G82:G83)</f>
        <v>10462020</v>
      </c>
    </row>
    <row r="87" spans="2:7" x14ac:dyDescent="0.25">
      <c r="B87" s="112"/>
      <c r="C87" s="113" t="s">
        <v>80</v>
      </c>
      <c r="D87" s="114"/>
      <c r="E87" s="139"/>
      <c r="F87" s="140"/>
      <c r="G87" s="117">
        <f>ROUND((G86*16%),0)</f>
        <v>1673923</v>
      </c>
    </row>
    <row r="88" spans="2:7" ht="15.75" thickBot="1" x14ac:dyDescent="0.3">
      <c r="B88" s="236" t="s">
        <v>257</v>
      </c>
      <c r="C88" s="237"/>
      <c r="D88" s="237"/>
      <c r="E88" s="237"/>
      <c r="F88" s="237"/>
      <c r="G88" s="142">
        <f>SUM(G84:G87)</f>
        <v>116742171</v>
      </c>
    </row>
  </sheetData>
  <mergeCells count="1">
    <mergeCell ref="B88:F8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9"/>
  <sheetViews>
    <sheetView workbookViewId="0">
      <selection activeCell="A540" sqref="A540:F584"/>
    </sheetView>
  </sheetViews>
  <sheetFormatPr baseColWidth="10" defaultRowHeight="15" x14ac:dyDescent="0.25"/>
  <cols>
    <col min="2" max="2" width="5.7109375" customWidth="1"/>
    <col min="3" max="3" width="37" customWidth="1"/>
    <col min="4" max="4" width="5.85546875" customWidth="1"/>
    <col min="5" max="5" width="7.42578125" customWidth="1"/>
    <col min="6" max="6" width="13.140625" customWidth="1"/>
    <col min="7" max="7" width="18.28515625" customWidth="1"/>
  </cols>
  <sheetData>
    <row r="1" spans="2:7" ht="15.75" thickBot="1" x14ac:dyDescent="0.3"/>
    <row r="2" spans="2:7" ht="26.25" customHeight="1" thickBot="1" x14ac:dyDescent="0.3">
      <c r="B2" s="238" t="s">
        <v>258</v>
      </c>
      <c r="C2" s="239"/>
      <c r="D2" s="239"/>
      <c r="E2" s="239"/>
      <c r="F2" s="239"/>
      <c r="G2" s="240"/>
    </row>
    <row r="3" spans="2:7" ht="15.75" thickBot="1" x14ac:dyDescent="0.3">
      <c r="B3" s="3" t="s">
        <v>5</v>
      </c>
      <c r="C3" s="4" t="s">
        <v>6</v>
      </c>
      <c r="D3" s="4" t="s">
        <v>7</v>
      </c>
      <c r="E3" s="219" t="s">
        <v>8</v>
      </c>
      <c r="F3" s="219" t="s">
        <v>9</v>
      </c>
      <c r="G3" s="220" t="s">
        <v>10</v>
      </c>
    </row>
    <row r="4" spans="2:7" x14ac:dyDescent="0.25">
      <c r="B4" s="124">
        <v>1</v>
      </c>
      <c r="C4" s="8" t="s">
        <v>11</v>
      </c>
      <c r="D4" s="8"/>
      <c r="E4" s="160"/>
      <c r="F4" s="160"/>
      <c r="G4" s="161"/>
    </row>
    <row r="5" spans="2:7" ht="24" x14ac:dyDescent="0.25">
      <c r="B5" s="20">
        <v>1.1000000000000001</v>
      </c>
      <c r="C5" s="11" t="s">
        <v>208</v>
      </c>
      <c r="D5" s="12" t="s">
        <v>15</v>
      </c>
      <c r="E5" s="181">
        <v>132.5</v>
      </c>
      <c r="F5" s="181">
        <v>12855</v>
      </c>
      <c r="G5" s="165">
        <f t="shared" ref="G5:G13" si="0">+E5*F5</f>
        <v>1703287.5</v>
      </c>
    </row>
    <row r="6" spans="2:7" ht="24" x14ac:dyDescent="0.25">
      <c r="B6" s="20">
        <v>1.2</v>
      </c>
      <c r="C6" s="21" t="s">
        <v>259</v>
      </c>
      <c r="D6" s="12" t="s">
        <v>13</v>
      </c>
      <c r="E6" s="181">
        <v>1.8</v>
      </c>
      <c r="F6" s="181">
        <v>203000</v>
      </c>
      <c r="G6" s="165">
        <f t="shared" si="0"/>
        <v>365400</v>
      </c>
    </row>
    <row r="7" spans="2:7" x14ac:dyDescent="0.25">
      <c r="B7" s="20">
        <v>1.3</v>
      </c>
      <c r="C7" s="201" t="s">
        <v>209</v>
      </c>
      <c r="D7" s="12" t="s">
        <v>15</v>
      </c>
      <c r="E7" s="181">
        <v>126.5</v>
      </c>
      <c r="F7" s="181">
        <v>7370</v>
      </c>
      <c r="G7" s="165">
        <f t="shared" si="0"/>
        <v>932305</v>
      </c>
    </row>
    <row r="8" spans="2:7" x14ac:dyDescent="0.25">
      <c r="B8" s="20">
        <f t="shared" ref="B8" si="1">B7+0.1</f>
        <v>1.4000000000000001</v>
      </c>
      <c r="C8" s="21" t="s">
        <v>44</v>
      </c>
      <c r="D8" s="22" t="s">
        <v>27</v>
      </c>
      <c r="E8" s="107">
        <v>2</v>
      </c>
      <c r="F8" s="107">
        <v>46140</v>
      </c>
      <c r="G8" s="165">
        <f t="shared" si="0"/>
        <v>92280</v>
      </c>
    </row>
    <row r="9" spans="2:7" ht="24" x14ac:dyDescent="0.25">
      <c r="B9" s="20">
        <v>1.5</v>
      </c>
      <c r="C9" s="21" t="s">
        <v>211</v>
      </c>
      <c r="D9" s="22" t="s">
        <v>15</v>
      </c>
      <c r="E9" s="107">
        <v>5.6</v>
      </c>
      <c r="F9" s="107">
        <v>7588</v>
      </c>
      <c r="G9" s="165">
        <f t="shared" si="0"/>
        <v>42492.799999999996</v>
      </c>
    </row>
    <row r="10" spans="2:7" ht="36" x14ac:dyDescent="0.25">
      <c r="B10" s="20">
        <v>1.6</v>
      </c>
      <c r="C10" s="21" t="s">
        <v>177</v>
      </c>
      <c r="D10" s="22" t="s">
        <v>15</v>
      </c>
      <c r="E10" s="107">
        <v>18.899999999999999</v>
      </c>
      <c r="F10" s="107">
        <v>6608</v>
      </c>
      <c r="G10" s="165">
        <f t="shared" si="0"/>
        <v>124891.2</v>
      </c>
    </row>
    <row r="11" spans="2:7" ht="24" x14ac:dyDescent="0.25">
      <c r="B11" s="20">
        <v>1.7</v>
      </c>
      <c r="C11" s="21" t="s">
        <v>260</v>
      </c>
      <c r="D11" s="22" t="s">
        <v>13</v>
      </c>
      <c r="E11" s="107">
        <v>1.4</v>
      </c>
      <c r="F11" s="107">
        <v>203000</v>
      </c>
      <c r="G11" s="165">
        <f t="shared" si="0"/>
        <v>284200</v>
      </c>
    </row>
    <row r="12" spans="2:7" ht="24" x14ac:dyDescent="0.25">
      <c r="B12" s="20">
        <v>1.8</v>
      </c>
      <c r="C12" s="21" t="s">
        <v>212</v>
      </c>
      <c r="D12" s="22" t="s">
        <v>15</v>
      </c>
      <c r="E12" s="107">
        <v>3.2</v>
      </c>
      <c r="F12" s="107">
        <v>11584</v>
      </c>
      <c r="G12" s="165">
        <f t="shared" si="0"/>
        <v>37068.800000000003</v>
      </c>
    </row>
    <row r="13" spans="2:7" x14ac:dyDescent="0.25">
      <c r="B13" s="20">
        <v>1.9</v>
      </c>
      <c r="C13" s="21" t="s">
        <v>213</v>
      </c>
      <c r="D13" s="22" t="s">
        <v>15</v>
      </c>
      <c r="E13" s="107">
        <v>3.2</v>
      </c>
      <c r="F13" s="107">
        <v>11900</v>
      </c>
      <c r="G13" s="165">
        <f t="shared" si="0"/>
        <v>38080</v>
      </c>
    </row>
    <row r="14" spans="2:7" x14ac:dyDescent="0.25">
      <c r="B14" s="20">
        <v>1.1100000000000001</v>
      </c>
      <c r="C14" s="21" t="s">
        <v>214</v>
      </c>
      <c r="D14" s="22" t="s">
        <v>24</v>
      </c>
      <c r="E14" s="107">
        <v>11.2</v>
      </c>
      <c r="F14" s="107">
        <v>6232</v>
      </c>
      <c r="G14" s="165">
        <f>+F14*E14</f>
        <v>69798.399999999994</v>
      </c>
    </row>
    <row r="15" spans="2:7" x14ac:dyDescent="0.25">
      <c r="B15" s="85">
        <v>2</v>
      </c>
      <c r="C15" s="39" t="s">
        <v>96</v>
      </c>
      <c r="D15" s="40"/>
      <c r="E15" s="203"/>
      <c r="F15" s="204"/>
      <c r="G15" s="205"/>
    </row>
    <row r="16" spans="2:7" ht="24" x14ac:dyDescent="0.25">
      <c r="B16" s="29">
        <v>2.1</v>
      </c>
      <c r="C16" s="30" t="s">
        <v>215</v>
      </c>
      <c r="D16" s="31" t="s">
        <v>13</v>
      </c>
      <c r="E16" s="206">
        <v>1.2</v>
      </c>
      <c r="F16" s="207">
        <v>46590</v>
      </c>
      <c r="G16" s="208">
        <f>F16*E16</f>
        <v>55908</v>
      </c>
    </row>
    <row r="17" spans="2:7" x14ac:dyDescent="0.25">
      <c r="B17" s="85">
        <v>3</v>
      </c>
      <c r="C17" s="39" t="s">
        <v>216</v>
      </c>
      <c r="D17" s="40"/>
      <c r="E17" s="203"/>
      <c r="F17" s="204"/>
      <c r="G17" s="205"/>
    </row>
    <row r="18" spans="2:7" ht="24" x14ac:dyDescent="0.25">
      <c r="B18" s="29">
        <v>3.1</v>
      </c>
      <c r="C18" s="30" t="s">
        <v>217</v>
      </c>
      <c r="D18" s="31" t="s">
        <v>24</v>
      </c>
      <c r="E18" s="206">
        <v>16.2</v>
      </c>
      <c r="F18" s="207">
        <v>63852</v>
      </c>
      <c r="G18" s="208">
        <f>F18*E18</f>
        <v>1034402.3999999999</v>
      </c>
    </row>
    <row r="19" spans="2:7" x14ac:dyDescent="0.25">
      <c r="B19" s="85">
        <v>4</v>
      </c>
      <c r="C19" s="39" t="s">
        <v>218</v>
      </c>
      <c r="D19" s="40"/>
      <c r="E19" s="203"/>
      <c r="F19" s="204"/>
      <c r="G19" s="205"/>
    </row>
    <row r="20" spans="2:7" ht="24" x14ac:dyDescent="0.25">
      <c r="B20" s="29">
        <v>4.0999999999999996</v>
      </c>
      <c r="C20" s="30" t="s">
        <v>219</v>
      </c>
      <c r="D20" s="31" t="s">
        <v>24</v>
      </c>
      <c r="E20" s="206">
        <v>14.6</v>
      </c>
      <c r="F20" s="207">
        <v>63820</v>
      </c>
      <c r="G20" s="208">
        <f>F20*E20</f>
        <v>931772</v>
      </c>
    </row>
    <row r="21" spans="2:7" ht="24" x14ac:dyDescent="0.25">
      <c r="B21" s="29">
        <v>4.2</v>
      </c>
      <c r="C21" s="30" t="s">
        <v>220</v>
      </c>
      <c r="D21" s="31" t="s">
        <v>24</v>
      </c>
      <c r="E21" s="206">
        <v>16.2</v>
      </c>
      <c r="F21" s="207">
        <v>59300</v>
      </c>
      <c r="G21" s="208">
        <f>F21*E21</f>
        <v>960660</v>
      </c>
    </row>
    <row r="22" spans="2:7" ht="24" x14ac:dyDescent="0.25">
      <c r="B22" s="29">
        <v>4.3</v>
      </c>
      <c r="C22" s="30" t="s">
        <v>104</v>
      </c>
      <c r="D22" s="31" t="s">
        <v>24</v>
      </c>
      <c r="E22" s="206">
        <v>5.8</v>
      </c>
      <c r="F22" s="207">
        <v>113182</v>
      </c>
      <c r="G22" s="208">
        <f>+F22*E22</f>
        <v>656455.6</v>
      </c>
    </row>
    <row r="23" spans="2:7" x14ac:dyDescent="0.25">
      <c r="B23" s="81">
        <v>5</v>
      </c>
      <c r="C23" s="24" t="s">
        <v>17</v>
      </c>
      <c r="D23" s="25"/>
      <c r="E23" s="166"/>
      <c r="F23" s="194"/>
      <c r="G23" s="168"/>
    </row>
    <row r="24" spans="2:7" ht="24" x14ac:dyDescent="0.25">
      <c r="B24" s="23">
        <v>5.0999999999999996</v>
      </c>
      <c r="C24" s="169" t="s">
        <v>18</v>
      </c>
      <c r="D24" s="35" t="s">
        <v>15</v>
      </c>
      <c r="E24" s="170">
        <v>69.8</v>
      </c>
      <c r="F24" s="170">
        <v>32010</v>
      </c>
      <c r="G24" s="171">
        <f>F24*E24</f>
        <v>2234298</v>
      </c>
    </row>
    <row r="25" spans="2:7" x14ac:dyDescent="0.25">
      <c r="B25" s="85">
        <v>6</v>
      </c>
      <c r="C25" s="45" t="s">
        <v>19</v>
      </c>
      <c r="D25" s="45"/>
      <c r="E25" s="172"/>
      <c r="F25" s="172"/>
      <c r="G25" s="173"/>
    </row>
    <row r="26" spans="2:7" ht="24" x14ac:dyDescent="0.25">
      <c r="B26" s="122">
        <v>6.1</v>
      </c>
      <c r="C26" s="21" t="s">
        <v>20</v>
      </c>
      <c r="D26" s="22" t="s">
        <v>15</v>
      </c>
      <c r="E26" s="107">
        <v>112.6</v>
      </c>
      <c r="F26" s="107">
        <v>17870</v>
      </c>
      <c r="G26" s="165">
        <f>+E26*F26</f>
        <v>2012162</v>
      </c>
    </row>
    <row r="27" spans="2:7" x14ac:dyDescent="0.25">
      <c r="B27" s="85">
        <v>7</v>
      </c>
      <c r="C27" s="45" t="s">
        <v>21</v>
      </c>
      <c r="D27" s="45"/>
      <c r="E27" s="172"/>
      <c r="F27" s="172"/>
      <c r="G27" s="173"/>
    </row>
    <row r="28" spans="2:7" x14ac:dyDescent="0.25">
      <c r="B28" s="104">
        <v>7.1</v>
      </c>
      <c r="C28" s="201" t="s">
        <v>125</v>
      </c>
      <c r="D28" s="12" t="s">
        <v>15</v>
      </c>
      <c r="E28" s="181">
        <v>182.5</v>
      </c>
      <c r="F28" s="181">
        <v>24475</v>
      </c>
      <c r="G28" s="165">
        <f>+E28*F28</f>
        <v>4466687.5</v>
      </c>
    </row>
    <row r="29" spans="2:7" x14ac:dyDescent="0.25">
      <c r="B29" s="104">
        <v>7.2</v>
      </c>
      <c r="C29" s="201" t="s">
        <v>221</v>
      </c>
      <c r="D29" s="12" t="s">
        <v>13</v>
      </c>
      <c r="E29" s="181">
        <v>8</v>
      </c>
      <c r="F29" s="181">
        <v>32679</v>
      </c>
      <c r="G29" s="165">
        <f>+F29*E29</f>
        <v>261432</v>
      </c>
    </row>
    <row r="30" spans="2:7" ht="24" x14ac:dyDescent="0.25">
      <c r="B30" s="104">
        <v>7.3</v>
      </c>
      <c r="C30" s="209" t="s">
        <v>261</v>
      </c>
      <c r="D30" s="210" t="s">
        <v>15</v>
      </c>
      <c r="E30" s="211">
        <v>14.2</v>
      </c>
      <c r="F30" s="211">
        <v>19000</v>
      </c>
      <c r="G30" s="177">
        <f>+E30*F30</f>
        <v>269800</v>
      </c>
    </row>
    <row r="31" spans="2:7" x14ac:dyDescent="0.25">
      <c r="B31" s="104">
        <v>7.4</v>
      </c>
      <c r="C31" s="209" t="s">
        <v>223</v>
      </c>
      <c r="D31" s="210" t="s">
        <v>15</v>
      </c>
      <c r="E31" s="211">
        <v>126.8</v>
      </c>
      <c r="F31" s="211">
        <v>83860</v>
      </c>
      <c r="G31" s="177">
        <f t="shared" ref="G31" si="2">+E31*F31</f>
        <v>10633448</v>
      </c>
    </row>
    <row r="32" spans="2:7" ht="24" x14ac:dyDescent="0.25">
      <c r="B32" s="104">
        <v>7.5</v>
      </c>
      <c r="C32" s="212" t="s">
        <v>224</v>
      </c>
      <c r="D32" s="109" t="s">
        <v>15</v>
      </c>
      <c r="E32" s="181">
        <v>4.2</v>
      </c>
      <c r="F32" s="181">
        <v>45294</v>
      </c>
      <c r="G32" s="165">
        <f>+E32*F32</f>
        <v>190234.80000000002</v>
      </c>
    </row>
    <row r="33" spans="2:7" ht="24" x14ac:dyDescent="0.25">
      <c r="B33" s="104">
        <v>7.6</v>
      </c>
      <c r="C33" s="212" t="s">
        <v>225</v>
      </c>
      <c r="D33" s="109" t="s">
        <v>15</v>
      </c>
      <c r="E33" s="181">
        <v>52.4</v>
      </c>
      <c r="F33" s="181">
        <v>59584</v>
      </c>
      <c r="G33" s="165">
        <f>+E33*F33</f>
        <v>3122201.6</v>
      </c>
    </row>
    <row r="34" spans="2:7" ht="24" x14ac:dyDescent="0.25">
      <c r="B34" s="104">
        <v>7.7</v>
      </c>
      <c r="C34" s="212" t="s">
        <v>226</v>
      </c>
      <c r="D34" s="109" t="s">
        <v>15</v>
      </c>
      <c r="E34" s="181">
        <v>15.8</v>
      </c>
      <c r="F34" s="181">
        <v>113350</v>
      </c>
      <c r="G34" s="165">
        <f>+F34*E34</f>
        <v>1790930</v>
      </c>
    </row>
    <row r="35" spans="2:7" x14ac:dyDescent="0.25">
      <c r="B35" s="85">
        <v>8</v>
      </c>
      <c r="C35" s="45" t="s">
        <v>227</v>
      </c>
      <c r="D35" s="35"/>
      <c r="E35" s="170"/>
      <c r="F35" s="221"/>
      <c r="G35" s="180"/>
    </row>
    <row r="36" spans="2:7" ht="24" x14ac:dyDescent="0.25">
      <c r="B36" s="104">
        <v>8.1</v>
      </c>
      <c r="C36" s="92" t="s">
        <v>228</v>
      </c>
      <c r="D36" s="109" t="s">
        <v>15</v>
      </c>
      <c r="E36" s="181">
        <v>186.5</v>
      </c>
      <c r="F36" s="181">
        <v>77152</v>
      </c>
      <c r="G36" s="180">
        <f>+E36*F36</f>
        <v>14388848</v>
      </c>
    </row>
    <row r="37" spans="2:7" x14ac:dyDescent="0.25">
      <c r="B37" s="118">
        <v>9</v>
      </c>
      <c r="C37" s="213" t="s">
        <v>229</v>
      </c>
      <c r="D37" s="22"/>
      <c r="E37" s="107"/>
      <c r="F37" s="107"/>
      <c r="G37" s="180"/>
    </row>
    <row r="38" spans="2:7" ht="24" x14ac:dyDescent="0.25">
      <c r="B38" s="122">
        <v>9.1</v>
      </c>
      <c r="C38" s="21" t="s">
        <v>230</v>
      </c>
      <c r="D38" s="22" t="s">
        <v>24</v>
      </c>
      <c r="E38" s="107">
        <v>51.6</v>
      </c>
      <c r="F38" s="107">
        <v>5196</v>
      </c>
      <c r="G38" s="180">
        <f t="shared" ref="G38:G50" si="3">+E38*F38</f>
        <v>268113.60000000003</v>
      </c>
    </row>
    <row r="39" spans="2:7" x14ac:dyDescent="0.25">
      <c r="B39" s="122">
        <v>9.1999999999999993</v>
      </c>
      <c r="C39" s="21" t="s">
        <v>123</v>
      </c>
      <c r="D39" s="22" t="s">
        <v>24</v>
      </c>
      <c r="E39" s="107">
        <v>58.4</v>
      </c>
      <c r="F39" s="107">
        <v>3250</v>
      </c>
      <c r="G39" s="180">
        <f t="shared" si="3"/>
        <v>189800</v>
      </c>
    </row>
    <row r="40" spans="2:7" x14ac:dyDescent="0.25">
      <c r="B40" s="122">
        <v>9.3000000000000007</v>
      </c>
      <c r="C40" s="54" t="s">
        <v>231</v>
      </c>
      <c r="D40" s="22" t="s">
        <v>27</v>
      </c>
      <c r="E40" s="107">
        <v>1</v>
      </c>
      <c r="F40" s="107">
        <v>225000</v>
      </c>
      <c r="G40" s="180">
        <f t="shared" si="3"/>
        <v>225000</v>
      </c>
    </row>
    <row r="41" spans="2:7" x14ac:dyDescent="0.25">
      <c r="B41" s="122">
        <v>9.4</v>
      </c>
      <c r="C41" s="209" t="s">
        <v>232</v>
      </c>
      <c r="D41" s="22" t="s">
        <v>27</v>
      </c>
      <c r="E41" s="107">
        <v>2</v>
      </c>
      <c r="F41" s="107">
        <v>279000</v>
      </c>
      <c r="G41" s="180">
        <f t="shared" si="3"/>
        <v>558000</v>
      </c>
    </row>
    <row r="42" spans="2:7" x14ac:dyDescent="0.25">
      <c r="B42" s="122">
        <v>9.5</v>
      </c>
      <c r="C42" s="105" t="s">
        <v>233</v>
      </c>
      <c r="D42" s="22" t="s">
        <v>27</v>
      </c>
      <c r="E42" s="107">
        <v>2</v>
      </c>
      <c r="F42" s="107">
        <v>91740</v>
      </c>
      <c r="G42" s="180">
        <f t="shared" si="3"/>
        <v>183480</v>
      </c>
    </row>
    <row r="43" spans="2:7" x14ac:dyDescent="0.25">
      <c r="B43" s="122">
        <v>9.6</v>
      </c>
      <c r="C43" s="105" t="s">
        <v>234</v>
      </c>
      <c r="D43" s="22" t="s">
        <v>27</v>
      </c>
      <c r="E43" s="107">
        <v>6</v>
      </c>
      <c r="F43" s="107">
        <v>24849</v>
      </c>
      <c r="G43" s="180">
        <f t="shared" si="3"/>
        <v>149094</v>
      </c>
    </row>
    <row r="44" spans="2:7" ht="24" x14ac:dyDescent="0.25">
      <c r="B44" s="122">
        <v>9.6999999999999993</v>
      </c>
      <c r="C44" s="105" t="s">
        <v>235</v>
      </c>
      <c r="D44" s="22" t="s">
        <v>27</v>
      </c>
      <c r="E44" s="107">
        <v>2</v>
      </c>
      <c r="F44" s="107">
        <v>25435</v>
      </c>
      <c r="G44" s="180">
        <f t="shared" si="3"/>
        <v>50870</v>
      </c>
    </row>
    <row r="45" spans="2:7" x14ac:dyDescent="0.25">
      <c r="B45" s="122">
        <v>9.8000000000000007</v>
      </c>
      <c r="C45" s="105" t="s">
        <v>236</v>
      </c>
      <c r="D45" s="22" t="s">
        <v>27</v>
      </c>
      <c r="E45" s="107">
        <v>5</v>
      </c>
      <c r="F45" s="107">
        <v>24651</v>
      </c>
      <c r="G45" s="180">
        <f t="shared" si="3"/>
        <v>123255</v>
      </c>
    </row>
    <row r="46" spans="2:7" x14ac:dyDescent="0.25">
      <c r="B46" s="122">
        <v>9.9</v>
      </c>
      <c r="C46" s="105" t="s">
        <v>237</v>
      </c>
      <c r="D46" s="22" t="s">
        <v>27</v>
      </c>
      <c r="E46" s="107">
        <v>4</v>
      </c>
      <c r="F46" s="107">
        <v>34805</v>
      </c>
      <c r="G46" s="180">
        <f t="shared" si="3"/>
        <v>139220</v>
      </c>
    </row>
    <row r="47" spans="2:7" x14ac:dyDescent="0.25">
      <c r="B47" s="214">
        <v>9.1</v>
      </c>
      <c r="C47" s="105" t="s">
        <v>114</v>
      </c>
      <c r="D47" s="22" t="s">
        <v>27</v>
      </c>
      <c r="E47" s="107">
        <v>4</v>
      </c>
      <c r="F47" s="107">
        <v>10796</v>
      </c>
      <c r="G47" s="180">
        <f t="shared" si="3"/>
        <v>43184</v>
      </c>
    </row>
    <row r="48" spans="2:7" x14ac:dyDescent="0.25">
      <c r="B48" s="122">
        <v>9.11</v>
      </c>
      <c r="C48" s="105" t="s">
        <v>238</v>
      </c>
      <c r="D48" s="22" t="s">
        <v>27</v>
      </c>
      <c r="E48" s="107">
        <v>3</v>
      </c>
      <c r="F48" s="107">
        <v>19566</v>
      </c>
      <c r="G48" s="180">
        <f t="shared" si="3"/>
        <v>58698</v>
      </c>
    </row>
    <row r="49" spans="2:7" ht="24" x14ac:dyDescent="0.25">
      <c r="B49" s="122">
        <v>9.1199999999999992</v>
      </c>
      <c r="C49" s="105" t="s">
        <v>239</v>
      </c>
      <c r="D49" s="22" t="s">
        <v>24</v>
      </c>
      <c r="E49" s="107">
        <v>14.5</v>
      </c>
      <c r="F49" s="107">
        <v>57582</v>
      </c>
      <c r="G49" s="180">
        <f t="shared" si="3"/>
        <v>834939</v>
      </c>
    </row>
    <row r="50" spans="2:7" ht="24" x14ac:dyDescent="0.25">
      <c r="B50" s="122">
        <v>9.1300000000000008</v>
      </c>
      <c r="C50" s="105" t="s">
        <v>240</v>
      </c>
      <c r="D50" s="22" t="s">
        <v>27</v>
      </c>
      <c r="E50" s="107">
        <v>3</v>
      </c>
      <c r="F50" s="107">
        <v>299664</v>
      </c>
      <c r="G50" s="180">
        <f t="shared" si="3"/>
        <v>898992</v>
      </c>
    </row>
    <row r="51" spans="2:7" ht="24" x14ac:dyDescent="0.25">
      <c r="B51" s="122">
        <v>9.14</v>
      </c>
      <c r="C51" s="105" t="s">
        <v>241</v>
      </c>
      <c r="D51" s="22" t="s">
        <v>27</v>
      </c>
      <c r="E51" s="107">
        <v>1</v>
      </c>
      <c r="F51" s="107">
        <v>656851</v>
      </c>
      <c r="G51" s="180">
        <f>+F51*E51</f>
        <v>656851</v>
      </c>
    </row>
    <row r="52" spans="2:7" x14ac:dyDescent="0.25">
      <c r="B52" s="85">
        <v>10</v>
      </c>
      <c r="C52" s="215" t="s">
        <v>129</v>
      </c>
      <c r="D52" s="31"/>
      <c r="E52" s="164"/>
      <c r="F52" s="164"/>
      <c r="G52" s="175"/>
    </row>
    <row r="53" spans="2:7" ht="24" x14ac:dyDescent="0.25">
      <c r="B53" s="29">
        <v>10.1</v>
      </c>
      <c r="C53" s="58" t="s">
        <v>242</v>
      </c>
      <c r="D53" s="31" t="s">
        <v>15</v>
      </c>
      <c r="E53" s="164">
        <v>10.4</v>
      </c>
      <c r="F53" s="164">
        <v>38030</v>
      </c>
      <c r="G53" s="175">
        <f>+E53*F53</f>
        <v>395512</v>
      </c>
    </row>
    <row r="54" spans="2:7" x14ac:dyDescent="0.25">
      <c r="B54" s="85">
        <v>11</v>
      </c>
      <c r="C54" s="45" t="s">
        <v>25</v>
      </c>
      <c r="D54" s="45"/>
      <c r="E54" s="172"/>
      <c r="F54" s="172"/>
      <c r="G54" s="175"/>
    </row>
    <row r="55" spans="2:7" x14ac:dyDescent="0.25">
      <c r="B55" s="29">
        <v>11.1</v>
      </c>
      <c r="C55" s="48" t="s">
        <v>191</v>
      </c>
      <c r="D55" s="31" t="s">
        <v>27</v>
      </c>
      <c r="E55" s="195">
        <v>1</v>
      </c>
      <c r="F55" s="195">
        <v>787950</v>
      </c>
      <c r="G55" s="175">
        <f>+E55*F55</f>
        <v>787950</v>
      </c>
    </row>
    <row r="56" spans="2:7" x14ac:dyDescent="0.25">
      <c r="B56" s="216">
        <v>11.2</v>
      </c>
      <c r="C56" s="92" t="s">
        <v>262</v>
      </c>
      <c r="D56" s="93" t="s">
        <v>27</v>
      </c>
      <c r="E56" s="195">
        <v>2</v>
      </c>
      <c r="F56" s="195">
        <v>251600</v>
      </c>
      <c r="G56" s="175">
        <f>+E56*F56</f>
        <v>503200</v>
      </c>
    </row>
    <row r="57" spans="2:7" x14ac:dyDescent="0.25">
      <c r="B57" s="29">
        <v>11.3</v>
      </c>
      <c r="C57" s="51" t="s">
        <v>244</v>
      </c>
      <c r="D57" s="31" t="s">
        <v>27</v>
      </c>
      <c r="E57" s="195">
        <v>2</v>
      </c>
      <c r="F57" s="195">
        <v>413700</v>
      </c>
      <c r="G57" s="175">
        <f t="shared" ref="G57" si="4">+E57*F57</f>
        <v>827400</v>
      </c>
    </row>
    <row r="58" spans="2:7" x14ac:dyDescent="0.25">
      <c r="B58" s="217">
        <v>11.4</v>
      </c>
      <c r="C58" s="53" t="s">
        <v>29</v>
      </c>
      <c r="D58" s="31" t="s">
        <v>27</v>
      </c>
      <c r="E58" s="164">
        <v>8</v>
      </c>
      <c r="F58" s="164">
        <v>60638</v>
      </c>
      <c r="G58" s="175">
        <f>+E58*F58</f>
        <v>485104</v>
      </c>
    </row>
    <row r="59" spans="2:7" x14ac:dyDescent="0.25">
      <c r="B59" s="217">
        <v>11.5</v>
      </c>
      <c r="C59" s="54" t="s">
        <v>50</v>
      </c>
      <c r="D59" s="31" t="s">
        <v>27</v>
      </c>
      <c r="E59" s="164">
        <v>10</v>
      </c>
      <c r="F59" s="164">
        <v>162510</v>
      </c>
      <c r="G59" s="175">
        <f>+E59*F59</f>
        <v>1625100</v>
      </c>
    </row>
    <row r="60" spans="2:7" x14ac:dyDescent="0.25">
      <c r="B60" s="85">
        <v>12</v>
      </c>
      <c r="C60" s="45" t="s">
        <v>33</v>
      </c>
      <c r="D60" s="45"/>
      <c r="E60" s="172"/>
      <c r="F60" s="172"/>
      <c r="G60" s="173"/>
    </row>
    <row r="61" spans="2:7" ht="24" x14ac:dyDescent="0.25">
      <c r="B61" s="29">
        <v>12.1</v>
      </c>
      <c r="C61" s="95" t="s">
        <v>180</v>
      </c>
      <c r="D61" s="31" t="s">
        <v>27</v>
      </c>
      <c r="E61" s="164">
        <v>3</v>
      </c>
      <c r="F61" s="174">
        <v>371715</v>
      </c>
      <c r="G61" s="175">
        <f>+E61*F61</f>
        <v>1115145</v>
      </c>
    </row>
    <row r="62" spans="2:7" x14ac:dyDescent="0.25">
      <c r="B62" s="29">
        <v>12.2</v>
      </c>
      <c r="C62" s="95" t="s">
        <v>245</v>
      </c>
      <c r="D62" s="31" t="s">
        <v>15</v>
      </c>
      <c r="E62" s="164">
        <v>9.6</v>
      </c>
      <c r="F62" s="174">
        <v>125282</v>
      </c>
      <c r="G62" s="175">
        <f>+E62*F62</f>
        <v>1202707.2</v>
      </c>
    </row>
    <row r="63" spans="2:7" ht="24" x14ac:dyDescent="0.25">
      <c r="B63" s="29">
        <v>12.3</v>
      </c>
      <c r="C63" s="95" t="s">
        <v>246</v>
      </c>
      <c r="D63" s="31" t="s">
        <v>24</v>
      </c>
      <c r="E63" s="164">
        <v>6.4</v>
      </c>
      <c r="F63" s="174">
        <v>22260</v>
      </c>
      <c r="G63" s="175">
        <f>+F63*E63</f>
        <v>142464</v>
      </c>
    </row>
    <row r="64" spans="2:7" ht="24" x14ac:dyDescent="0.25">
      <c r="B64" s="29">
        <v>12.4</v>
      </c>
      <c r="C64" s="95" t="s">
        <v>247</v>
      </c>
      <c r="D64" s="31" t="s">
        <v>15</v>
      </c>
      <c r="E64" s="164">
        <v>12.9</v>
      </c>
      <c r="F64" s="174">
        <v>89609</v>
      </c>
      <c r="G64" s="175">
        <f>+F64*E64</f>
        <v>1155956.1000000001</v>
      </c>
    </row>
    <row r="65" spans="2:7" x14ac:dyDescent="0.25">
      <c r="B65" s="85">
        <v>13</v>
      </c>
      <c r="C65" s="94" t="s">
        <v>51</v>
      </c>
      <c r="D65" s="31"/>
      <c r="E65" s="164"/>
      <c r="F65" s="174"/>
      <c r="G65" s="175"/>
    </row>
    <row r="66" spans="2:7" x14ac:dyDescent="0.25">
      <c r="B66" s="29">
        <v>13.1</v>
      </c>
      <c r="C66" s="95" t="s">
        <v>248</v>
      </c>
      <c r="D66" s="31" t="s">
        <v>15</v>
      </c>
      <c r="E66" s="164">
        <v>19.8</v>
      </c>
      <c r="F66" s="174">
        <v>148890</v>
      </c>
      <c r="G66" s="175">
        <f>+E66*F66</f>
        <v>2948022</v>
      </c>
    </row>
    <row r="67" spans="2:7" ht="24" x14ac:dyDescent="0.25">
      <c r="B67" s="29">
        <v>13.2</v>
      </c>
      <c r="C67" s="95" t="s">
        <v>249</v>
      </c>
      <c r="D67" s="31" t="s">
        <v>15</v>
      </c>
      <c r="E67" s="164">
        <v>24.1</v>
      </c>
      <c r="F67" s="174">
        <v>251457</v>
      </c>
      <c r="G67" s="175">
        <f>+F67*E67</f>
        <v>6060113.7000000002</v>
      </c>
    </row>
    <row r="68" spans="2:7" ht="24" x14ac:dyDescent="0.25">
      <c r="B68" s="29">
        <v>13.3</v>
      </c>
      <c r="C68" s="95" t="s">
        <v>52</v>
      </c>
      <c r="D68" s="31" t="s">
        <v>15</v>
      </c>
      <c r="E68" s="164">
        <v>2.6</v>
      </c>
      <c r="F68" s="174">
        <v>232896</v>
      </c>
      <c r="G68" s="175">
        <f>+F68*E68</f>
        <v>605529.59999999998</v>
      </c>
    </row>
    <row r="69" spans="2:7" x14ac:dyDescent="0.25">
      <c r="B69" s="85">
        <v>14</v>
      </c>
      <c r="C69" s="45" t="s">
        <v>250</v>
      </c>
      <c r="D69" s="45"/>
      <c r="E69" s="172"/>
      <c r="F69" s="172"/>
      <c r="G69" s="173"/>
    </row>
    <row r="70" spans="2:7" ht="24" x14ac:dyDescent="0.25">
      <c r="B70" s="29">
        <v>14.1</v>
      </c>
      <c r="C70" s="58" t="s">
        <v>251</v>
      </c>
      <c r="D70" s="31" t="s">
        <v>27</v>
      </c>
      <c r="E70" s="164">
        <v>2</v>
      </c>
      <c r="F70" s="174">
        <v>360000</v>
      </c>
      <c r="G70" s="175">
        <f>+E70*F70</f>
        <v>720000</v>
      </c>
    </row>
    <row r="71" spans="2:7" ht="36" x14ac:dyDescent="0.25">
      <c r="B71" s="29">
        <v>14.2</v>
      </c>
      <c r="C71" s="58" t="s">
        <v>252</v>
      </c>
      <c r="D71" s="31" t="s">
        <v>85</v>
      </c>
      <c r="E71" s="164">
        <v>3.3</v>
      </c>
      <c r="F71" s="174">
        <v>265500</v>
      </c>
      <c r="G71" s="175">
        <f>+E71*F71</f>
        <v>876150</v>
      </c>
    </row>
    <row r="72" spans="2:7" x14ac:dyDescent="0.25">
      <c r="B72" s="85">
        <v>15</v>
      </c>
      <c r="C72" s="39" t="s">
        <v>53</v>
      </c>
      <c r="D72" s="31"/>
      <c r="E72" s="164"/>
      <c r="F72" s="174"/>
      <c r="G72" s="175"/>
    </row>
    <row r="73" spans="2:7" x14ac:dyDescent="0.25">
      <c r="B73" s="29">
        <v>15.1</v>
      </c>
      <c r="C73" s="40" t="s">
        <v>201</v>
      </c>
      <c r="D73" s="31" t="s">
        <v>15</v>
      </c>
      <c r="E73" s="164">
        <v>12.8</v>
      </c>
      <c r="F73" s="174">
        <v>32969</v>
      </c>
      <c r="G73" s="175">
        <f>+F73*E73</f>
        <v>422003.20000000001</v>
      </c>
    </row>
    <row r="74" spans="2:7" x14ac:dyDescent="0.25">
      <c r="B74" s="29">
        <v>15.2</v>
      </c>
      <c r="C74" s="40" t="s">
        <v>253</v>
      </c>
      <c r="D74" s="31" t="s">
        <v>15</v>
      </c>
      <c r="E74" s="164">
        <v>48.9</v>
      </c>
      <c r="F74" s="174">
        <v>41884</v>
      </c>
      <c r="G74" s="175">
        <f>+F74*E74</f>
        <v>2048127.5999999999</v>
      </c>
    </row>
    <row r="75" spans="2:7" x14ac:dyDescent="0.25">
      <c r="B75" s="85">
        <v>15</v>
      </c>
      <c r="C75" s="56" t="s">
        <v>37</v>
      </c>
      <c r="D75" s="31"/>
      <c r="E75" s="164"/>
      <c r="F75" s="164"/>
      <c r="G75" s="177"/>
    </row>
    <row r="76" spans="2:7" x14ac:dyDescent="0.25">
      <c r="B76" s="52">
        <v>15.1</v>
      </c>
      <c r="C76" s="58" t="s">
        <v>56</v>
      </c>
      <c r="D76" s="59" t="s">
        <v>15</v>
      </c>
      <c r="E76" s="164">
        <v>186.5</v>
      </c>
      <c r="F76" s="164">
        <v>10670</v>
      </c>
      <c r="G76" s="177">
        <f>+E76*F76</f>
        <v>1989955</v>
      </c>
    </row>
    <row r="77" spans="2:7" x14ac:dyDescent="0.25">
      <c r="B77" s="97">
        <v>15.2</v>
      </c>
      <c r="C77" s="58" t="s">
        <v>57</v>
      </c>
      <c r="D77" s="59" t="s">
        <v>15</v>
      </c>
      <c r="E77" s="164">
        <v>404.12238202247198</v>
      </c>
      <c r="F77" s="164">
        <v>8900</v>
      </c>
      <c r="G77" s="177">
        <f>+E77*F77</f>
        <v>3596689.2000000007</v>
      </c>
    </row>
    <row r="78" spans="2:7" x14ac:dyDescent="0.25">
      <c r="B78" s="52">
        <v>15.3</v>
      </c>
      <c r="C78" s="58" t="s">
        <v>183</v>
      </c>
      <c r="D78" s="59" t="s">
        <v>15</v>
      </c>
      <c r="E78" s="164">
        <v>89.2</v>
      </c>
      <c r="F78" s="164">
        <v>14523</v>
      </c>
      <c r="G78" s="177">
        <f>+E78*F78</f>
        <v>1295451.6000000001</v>
      </c>
    </row>
    <row r="79" spans="2:7" x14ac:dyDescent="0.25">
      <c r="B79" s="52">
        <v>15.4</v>
      </c>
      <c r="C79" s="54" t="s">
        <v>254</v>
      </c>
      <c r="D79" s="59" t="s">
        <v>15</v>
      </c>
      <c r="E79" s="164">
        <v>162.4</v>
      </c>
      <c r="F79" s="164">
        <v>16875</v>
      </c>
      <c r="G79" s="177">
        <f>+E79*F79</f>
        <v>2740500</v>
      </c>
    </row>
    <row r="80" spans="2:7" x14ac:dyDescent="0.25">
      <c r="B80" s="85">
        <v>16</v>
      </c>
      <c r="C80" s="45" t="s">
        <v>61</v>
      </c>
      <c r="D80" s="109"/>
      <c r="E80" s="181"/>
      <c r="F80" s="181"/>
      <c r="G80" s="180"/>
    </row>
    <row r="81" spans="2:7" ht="15.75" thickBot="1" x14ac:dyDescent="0.3">
      <c r="B81" s="104">
        <v>16.100000000000001</v>
      </c>
      <c r="C81" s="111" t="s">
        <v>62</v>
      </c>
      <c r="D81" s="109" t="s">
        <v>15</v>
      </c>
      <c r="E81" s="181">
        <v>206.4</v>
      </c>
      <c r="F81" s="181">
        <v>3829</v>
      </c>
      <c r="G81" s="180">
        <f>+E81*F81</f>
        <v>790305.6</v>
      </c>
    </row>
    <row r="82" spans="2:7" x14ac:dyDescent="0.25">
      <c r="B82" s="218">
        <v>17</v>
      </c>
      <c r="C82" s="134" t="s">
        <v>64</v>
      </c>
      <c r="D82" s="134"/>
      <c r="E82" s="183"/>
      <c r="F82" s="184"/>
      <c r="G82" s="185"/>
    </row>
    <row r="83" spans="2:7" ht="24" x14ac:dyDescent="0.25">
      <c r="B83" s="122">
        <v>17.100000000000001</v>
      </c>
      <c r="C83" s="105" t="s">
        <v>255</v>
      </c>
      <c r="D83" s="22" t="s">
        <v>27</v>
      </c>
      <c r="E83" s="186">
        <v>2</v>
      </c>
      <c r="F83" s="107">
        <v>1663010</v>
      </c>
      <c r="G83" s="187">
        <f>F83*E83</f>
        <v>3326020</v>
      </c>
    </row>
    <row r="84" spans="2:7" ht="24.75" thickBot="1" x14ac:dyDescent="0.3">
      <c r="B84" s="122">
        <v>17.2</v>
      </c>
      <c r="C84" s="58" t="s">
        <v>256</v>
      </c>
      <c r="D84" s="22" t="s">
        <v>27</v>
      </c>
      <c r="E84" s="186">
        <v>2</v>
      </c>
      <c r="F84" s="107">
        <v>3568000</v>
      </c>
      <c r="G84" s="187">
        <f>F84*E84</f>
        <v>7136000</v>
      </c>
    </row>
    <row r="85" spans="2:7" x14ac:dyDescent="0.25">
      <c r="B85" s="133"/>
      <c r="C85" s="134" t="s">
        <v>39</v>
      </c>
      <c r="D85" s="135"/>
      <c r="E85" s="136"/>
      <c r="F85" s="137"/>
      <c r="G85" s="138">
        <f>ROUND(SUM(G5:G81),0)</f>
        <v>83411926</v>
      </c>
    </row>
    <row r="86" spans="2:7" x14ac:dyDescent="0.25">
      <c r="B86" s="112"/>
      <c r="C86" s="113" t="s">
        <v>79</v>
      </c>
      <c r="D86" s="114"/>
      <c r="E86" s="139"/>
      <c r="F86" s="140"/>
      <c r="G86" s="141">
        <f>ROUNDUP((+G85*0.3),0)</f>
        <v>25023578</v>
      </c>
    </row>
    <row r="87" spans="2:7" x14ac:dyDescent="0.25">
      <c r="B87" s="112"/>
      <c r="C87" s="113" t="s">
        <v>67</v>
      </c>
      <c r="D87" s="114"/>
      <c r="E87" s="139"/>
      <c r="F87" s="140"/>
      <c r="G87" s="117">
        <f>SUM(G83:G84)</f>
        <v>10462020</v>
      </c>
    </row>
    <row r="88" spans="2:7" x14ac:dyDescent="0.25">
      <c r="B88" s="112"/>
      <c r="C88" s="113" t="s">
        <v>80</v>
      </c>
      <c r="D88" s="114"/>
      <c r="E88" s="139"/>
      <c r="F88" s="140"/>
      <c r="G88" s="117">
        <f>ROUND((G87*16%),0)</f>
        <v>1673923</v>
      </c>
    </row>
    <row r="89" spans="2:7" ht="15.75" thickBot="1" x14ac:dyDescent="0.3">
      <c r="B89" s="236" t="s">
        <v>257</v>
      </c>
      <c r="C89" s="237"/>
      <c r="D89" s="237"/>
      <c r="E89" s="237"/>
      <c r="F89" s="237"/>
      <c r="G89" s="142">
        <f>SUM(G85:G88)</f>
        <v>120571447</v>
      </c>
    </row>
  </sheetData>
  <mergeCells count="2">
    <mergeCell ref="B2:G2"/>
    <mergeCell ref="B89:F8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6"/>
  <sheetViews>
    <sheetView workbookViewId="0">
      <selection activeCell="A540" sqref="A540:F584"/>
    </sheetView>
  </sheetViews>
  <sheetFormatPr baseColWidth="10" defaultRowHeight="15" x14ac:dyDescent="0.25"/>
  <cols>
    <col min="2" max="2" width="5.7109375" customWidth="1"/>
    <col min="3" max="3" width="37" customWidth="1"/>
    <col min="4" max="4" width="5.85546875" customWidth="1"/>
    <col min="5" max="5" width="7.42578125" customWidth="1"/>
    <col min="6" max="6" width="13.140625" customWidth="1"/>
    <col min="7" max="7" width="18.28515625" customWidth="1"/>
  </cols>
  <sheetData>
    <row r="1" spans="2:7" ht="15.75" thickBot="1" x14ac:dyDescent="0.3"/>
    <row r="2" spans="2:7" x14ac:dyDescent="0.25">
      <c r="B2" s="241" t="s">
        <v>263</v>
      </c>
      <c r="C2" s="242"/>
      <c r="D2" s="242"/>
      <c r="E2" s="242"/>
      <c r="F2" s="242"/>
      <c r="G2" s="243"/>
    </row>
    <row r="3" spans="2:7" x14ac:dyDescent="0.25">
      <c r="B3" s="143">
        <v>1</v>
      </c>
      <c r="C3" s="144" t="s">
        <v>83</v>
      </c>
      <c r="D3" s="145"/>
      <c r="E3" s="145"/>
      <c r="F3" s="145"/>
      <c r="G3" s="146"/>
    </row>
    <row r="4" spans="2:7" x14ac:dyDescent="0.25">
      <c r="B4" s="143">
        <v>1.1000000000000001</v>
      </c>
      <c r="C4" s="145" t="s">
        <v>264</v>
      </c>
      <c r="D4" s="145" t="s">
        <v>15</v>
      </c>
      <c r="E4" s="145">
        <v>162.4</v>
      </c>
      <c r="F4" s="222">
        <v>1876</v>
      </c>
      <c r="G4" s="223">
        <f>+E4*F4</f>
        <v>304662.40000000002</v>
      </c>
    </row>
    <row r="5" spans="2:7" x14ac:dyDescent="0.25">
      <c r="B5" s="143">
        <v>2</v>
      </c>
      <c r="C5" s="144" t="s">
        <v>265</v>
      </c>
      <c r="D5" s="145"/>
      <c r="E5" s="145"/>
      <c r="F5" s="222"/>
      <c r="G5" s="223"/>
    </row>
    <row r="6" spans="2:7" x14ac:dyDescent="0.25">
      <c r="B6" s="143">
        <v>2.1</v>
      </c>
      <c r="C6" s="145" t="s">
        <v>266</v>
      </c>
      <c r="D6" s="145" t="s">
        <v>15</v>
      </c>
      <c r="E6" s="145">
        <v>7.02</v>
      </c>
      <c r="F6" s="222">
        <v>6608</v>
      </c>
      <c r="G6" s="223">
        <f t="shared" ref="G6:G17" si="0">+E6*F6</f>
        <v>46388.159999999996</v>
      </c>
    </row>
    <row r="7" spans="2:7" x14ac:dyDescent="0.25">
      <c r="B7" s="143">
        <v>2.2000000000000002</v>
      </c>
      <c r="C7" s="145" t="s">
        <v>267</v>
      </c>
      <c r="D7" s="145" t="s">
        <v>7</v>
      </c>
      <c r="E7" s="145">
        <v>2</v>
      </c>
      <c r="F7" s="222">
        <v>46140</v>
      </c>
      <c r="G7" s="223">
        <f t="shared" si="0"/>
        <v>92280</v>
      </c>
    </row>
    <row r="8" spans="2:7" x14ac:dyDescent="0.25">
      <c r="B8" s="143">
        <v>2.2999999999999998</v>
      </c>
      <c r="C8" s="145" t="s">
        <v>268</v>
      </c>
      <c r="D8" s="145" t="s">
        <v>15</v>
      </c>
      <c r="E8" s="145">
        <v>5.84</v>
      </c>
      <c r="F8" s="222">
        <v>11584</v>
      </c>
      <c r="G8" s="223">
        <f>+E8*F8</f>
        <v>67650.559999999998</v>
      </c>
    </row>
    <row r="9" spans="2:7" x14ac:dyDescent="0.25">
      <c r="B9" s="143">
        <v>3</v>
      </c>
      <c r="C9" s="144" t="s">
        <v>269</v>
      </c>
      <c r="D9" s="145"/>
      <c r="E9" s="145"/>
      <c r="F9" s="222"/>
      <c r="G9" s="223"/>
    </row>
    <row r="10" spans="2:7" ht="36" x14ac:dyDescent="0.25">
      <c r="B10" s="143">
        <v>3.1</v>
      </c>
      <c r="C10" s="21" t="s">
        <v>270</v>
      </c>
      <c r="D10" s="145" t="s">
        <v>24</v>
      </c>
      <c r="E10" s="145">
        <v>19</v>
      </c>
      <c r="F10" s="222">
        <v>423200</v>
      </c>
      <c r="G10" s="223">
        <f t="shared" si="0"/>
        <v>8040800</v>
      </c>
    </row>
    <row r="11" spans="2:7" ht="24" x14ac:dyDescent="0.25">
      <c r="B11" s="143">
        <v>3.2</v>
      </c>
      <c r="C11" s="21" t="s">
        <v>271</v>
      </c>
      <c r="D11" s="145" t="s">
        <v>24</v>
      </c>
      <c r="E11" s="145">
        <v>19</v>
      </c>
      <c r="F11" s="222">
        <v>45900</v>
      </c>
      <c r="G11" s="223">
        <f>+E11*F11</f>
        <v>872100</v>
      </c>
    </row>
    <row r="12" spans="2:7" x14ac:dyDescent="0.25">
      <c r="B12" s="143">
        <v>4</v>
      </c>
      <c r="C12" s="144" t="s">
        <v>272</v>
      </c>
      <c r="D12" s="145"/>
      <c r="E12" s="145"/>
      <c r="F12" s="222"/>
      <c r="G12" s="223"/>
    </row>
    <row r="13" spans="2:7" ht="36.75" x14ac:dyDescent="0.25">
      <c r="B13" s="143">
        <v>4.0999999999999996</v>
      </c>
      <c r="C13" s="147" t="s">
        <v>273</v>
      </c>
      <c r="D13" s="145" t="s">
        <v>15</v>
      </c>
      <c r="E13" s="145">
        <v>85.42</v>
      </c>
      <c r="F13" s="222">
        <v>140000</v>
      </c>
      <c r="G13" s="223">
        <f t="shared" si="0"/>
        <v>11958800</v>
      </c>
    </row>
    <row r="14" spans="2:7" ht="24" x14ac:dyDescent="0.25">
      <c r="B14" s="143">
        <v>4.2</v>
      </c>
      <c r="C14" s="21" t="s">
        <v>274</v>
      </c>
      <c r="D14" s="145" t="s">
        <v>24</v>
      </c>
      <c r="E14" s="145">
        <v>52</v>
      </c>
      <c r="F14" s="222">
        <v>18600</v>
      </c>
      <c r="G14" s="223">
        <f>+E14*F14</f>
        <v>967200</v>
      </c>
    </row>
    <row r="15" spans="2:7" x14ac:dyDescent="0.25">
      <c r="B15" s="143">
        <v>5</v>
      </c>
      <c r="C15" s="213" t="s">
        <v>108</v>
      </c>
      <c r="D15" s="145"/>
      <c r="E15" s="145"/>
      <c r="F15" s="222"/>
      <c r="G15" s="223"/>
    </row>
    <row r="16" spans="2:7" ht="24" x14ac:dyDescent="0.25">
      <c r="B16" s="143">
        <v>5.0999999999999996</v>
      </c>
      <c r="C16" s="176" t="s">
        <v>275</v>
      </c>
      <c r="D16" s="53" t="s">
        <v>15</v>
      </c>
      <c r="E16" s="145">
        <v>13.5</v>
      </c>
      <c r="F16" s="222">
        <v>89500</v>
      </c>
      <c r="G16" s="223">
        <f t="shared" si="0"/>
        <v>1208250</v>
      </c>
    </row>
    <row r="17" spans="2:7" ht="24" x14ac:dyDescent="0.25">
      <c r="B17" s="143">
        <v>5.2</v>
      </c>
      <c r="C17" s="169" t="s">
        <v>276</v>
      </c>
      <c r="D17" s="53" t="s">
        <v>15</v>
      </c>
      <c r="E17" s="145">
        <v>42</v>
      </c>
      <c r="F17" s="222">
        <v>174600</v>
      </c>
      <c r="G17" s="223">
        <f t="shared" si="0"/>
        <v>7333200</v>
      </c>
    </row>
    <row r="18" spans="2:7" x14ac:dyDescent="0.25">
      <c r="B18" s="143">
        <v>6</v>
      </c>
      <c r="C18" s="144" t="s">
        <v>19</v>
      </c>
      <c r="D18" s="145"/>
      <c r="E18" s="145"/>
      <c r="F18" s="222"/>
      <c r="G18" s="223"/>
    </row>
    <row r="19" spans="2:7" ht="24" x14ac:dyDescent="0.25">
      <c r="B19" s="143">
        <v>6.1</v>
      </c>
      <c r="C19" s="21" t="s">
        <v>277</v>
      </c>
      <c r="D19" s="145" t="s">
        <v>15</v>
      </c>
      <c r="E19" s="145">
        <v>12</v>
      </c>
      <c r="F19" s="222">
        <v>17870</v>
      </c>
      <c r="G19" s="223">
        <f>+E19*F19</f>
        <v>214440</v>
      </c>
    </row>
    <row r="20" spans="2:7" x14ac:dyDescent="0.25">
      <c r="B20" s="143">
        <v>6.2</v>
      </c>
      <c r="C20" s="145" t="s">
        <v>278</v>
      </c>
      <c r="D20" s="145" t="s">
        <v>15</v>
      </c>
      <c r="E20" s="145">
        <v>24</v>
      </c>
      <c r="F20" s="222">
        <v>10670</v>
      </c>
      <c r="G20" s="223">
        <f>+E20*F20</f>
        <v>256080</v>
      </c>
    </row>
    <row r="21" spans="2:7" x14ac:dyDescent="0.25">
      <c r="B21" s="143">
        <v>7</v>
      </c>
      <c r="C21" s="144" t="s">
        <v>37</v>
      </c>
      <c r="D21" s="145"/>
      <c r="E21" s="145"/>
      <c r="F21" s="222"/>
      <c r="G21" s="223"/>
    </row>
    <row r="22" spans="2:7" ht="36.75" x14ac:dyDescent="0.25">
      <c r="B22" s="143">
        <v>7.1</v>
      </c>
      <c r="C22" s="147" t="s">
        <v>279</v>
      </c>
      <c r="D22" s="145" t="s">
        <v>15</v>
      </c>
      <c r="E22" s="145">
        <v>258.35060869565211</v>
      </c>
      <c r="F22" s="222">
        <v>23000</v>
      </c>
      <c r="G22" s="223">
        <f t="shared" ref="G22" si="1">+E22*F22</f>
        <v>5942063.9999999981</v>
      </c>
    </row>
    <row r="23" spans="2:7" x14ac:dyDescent="0.25">
      <c r="B23" s="143">
        <v>8</v>
      </c>
      <c r="C23" s="224" t="s">
        <v>110</v>
      </c>
      <c r="D23" s="145"/>
      <c r="E23" s="145"/>
      <c r="F23" s="222"/>
      <c r="G23" s="223"/>
    </row>
    <row r="24" spans="2:7" x14ac:dyDescent="0.25">
      <c r="B24" s="143">
        <v>8.1</v>
      </c>
      <c r="C24" s="21" t="s">
        <v>280</v>
      </c>
      <c r="D24" s="106" t="s">
        <v>24</v>
      </c>
      <c r="E24" s="145">
        <v>15</v>
      </c>
      <c r="F24" s="225">
        <v>10796</v>
      </c>
      <c r="G24" s="223">
        <f t="shared" ref="G24:G41" si="2">+E24*F24</f>
        <v>161940</v>
      </c>
    </row>
    <row r="25" spans="2:7" x14ac:dyDescent="0.25">
      <c r="B25" s="143">
        <v>8.1999999999999993</v>
      </c>
      <c r="C25" s="21" t="s">
        <v>281</v>
      </c>
      <c r="D25" s="106" t="s">
        <v>24</v>
      </c>
      <c r="E25" s="145">
        <v>1</v>
      </c>
      <c r="F25" s="225">
        <v>3254</v>
      </c>
      <c r="G25" s="223">
        <f t="shared" si="2"/>
        <v>3254</v>
      </c>
    </row>
    <row r="26" spans="2:7" ht="24" x14ac:dyDescent="0.25">
      <c r="B26" s="143">
        <v>8.3000000000000007</v>
      </c>
      <c r="C26" s="21" t="s">
        <v>282</v>
      </c>
      <c r="D26" s="106" t="s">
        <v>7</v>
      </c>
      <c r="E26" s="145">
        <v>2</v>
      </c>
      <c r="F26" s="225">
        <v>312400</v>
      </c>
      <c r="G26" s="223">
        <f t="shared" si="2"/>
        <v>624800</v>
      </c>
    </row>
    <row r="27" spans="2:7" ht="24" x14ac:dyDescent="0.25">
      <c r="B27" s="143">
        <v>8.4</v>
      </c>
      <c r="C27" s="21" t="s">
        <v>283</v>
      </c>
      <c r="D27" s="106" t="s">
        <v>284</v>
      </c>
      <c r="E27" s="145">
        <v>1</v>
      </c>
      <c r="F27" s="226">
        <v>299664</v>
      </c>
      <c r="G27" s="223">
        <f t="shared" si="2"/>
        <v>299664</v>
      </c>
    </row>
    <row r="28" spans="2:7" x14ac:dyDescent="0.25">
      <c r="B28" s="143">
        <v>8.5</v>
      </c>
      <c r="C28" s="21" t="s">
        <v>285</v>
      </c>
      <c r="D28" s="106" t="s">
        <v>7</v>
      </c>
      <c r="E28" s="145">
        <v>1</v>
      </c>
      <c r="F28" s="222">
        <v>2257000</v>
      </c>
      <c r="G28" s="223">
        <f t="shared" si="2"/>
        <v>2257000</v>
      </c>
    </row>
    <row r="29" spans="2:7" x14ac:dyDescent="0.25">
      <c r="B29" s="143">
        <v>9</v>
      </c>
      <c r="C29" s="56" t="s">
        <v>286</v>
      </c>
      <c r="D29" s="145"/>
      <c r="E29" s="145"/>
      <c r="F29" s="222"/>
      <c r="G29" s="223"/>
    </row>
    <row r="30" spans="2:7" ht="24" x14ac:dyDescent="0.25">
      <c r="B30" s="143">
        <v>9.1</v>
      </c>
      <c r="C30" s="21" t="s">
        <v>287</v>
      </c>
      <c r="D30" s="59" t="s">
        <v>15</v>
      </c>
      <c r="E30" s="145">
        <v>7</v>
      </c>
      <c r="F30" s="226">
        <v>705160</v>
      </c>
      <c r="G30" s="223">
        <f t="shared" si="2"/>
        <v>4936120</v>
      </c>
    </row>
    <row r="31" spans="2:7" x14ac:dyDescent="0.25">
      <c r="B31" s="143">
        <v>10</v>
      </c>
      <c r="C31" s="213" t="s">
        <v>33</v>
      </c>
      <c r="D31" s="59"/>
      <c r="E31" s="145"/>
      <c r="F31" s="226"/>
      <c r="G31" s="223"/>
    </row>
    <row r="32" spans="2:7" ht="24" x14ac:dyDescent="0.25">
      <c r="B32" s="143">
        <v>10.1</v>
      </c>
      <c r="C32" s="176" t="s">
        <v>288</v>
      </c>
      <c r="D32" s="59" t="s">
        <v>7</v>
      </c>
      <c r="E32" s="145">
        <v>1</v>
      </c>
      <c r="F32" s="226">
        <v>371717</v>
      </c>
      <c r="G32" s="223">
        <f t="shared" si="2"/>
        <v>371717</v>
      </c>
    </row>
    <row r="33" spans="2:7" ht="36" x14ac:dyDescent="0.25">
      <c r="B33" s="143">
        <v>10.199999999999999</v>
      </c>
      <c r="C33" s="21" t="s">
        <v>252</v>
      </c>
      <c r="D33" s="59" t="s">
        <v>15</v>
      </c>
      <c r="E33" s="145">
        <v>22</v>
      </c>
      <c r="F33" s="226">
        <v>265500</v>
      </c>
      <c r="G33" s="223">
        <f t="shared" si="2"/>
        <v>5841000</v>
      </c>
    </row>
    <row r="34" spans="2:7" ht="24" x14ac:dyDescent="0.25">
      <c r="B34" s="143">
        <v>10.3</v>
      </c>
      <c r="C34" s="21" t="s">
        <v>289</v>
      </c>
      <c r="D34" s="59" t="s">
        <v>15</v>
      </c>
      <c r="E34" s="145">
        <v>5.8</v>
      </c>
      <c r="F34" s="226">
        <v>234000</v>
      </c>
      <c r="G34" s="223">
        <f t="shared" si="2"/>
        <v>1357200</v>
      </c>
    </row>
    <row r="35" spans="2:7" ht="36" x14ac:dyDescent="0.25">
      <c r="B35" s="143">
        <v>10.4</v>
      </c>
      <c r="C35" s="176" t="s">
        <v>290</v>
      </c>
      <c r="D35" s="59" t="s">
        <v>7</v>
      </c>
      <c r="E35" s="145">
        <v>1</v>
      </c>
      <c r="F35" s="226">
        <v>5200000</v>
      </c>
      <c r="G35" s="223">
        <f t="shared" si="2"/>
        <v>5200000</v>
      </c>
    </row>
    <row r="36" spans="2:7" x14ac:dyDescent="0.25">
      <c r="B36" s="143">
        <v>11</v>
      </c>
      <c r="C36" s="56" t="s">
        <v>291</v>
      </c>
      <c r="D36" s="145"/>
      <c r="E36" s="145"/>
      <c r="F36" s="222"/>
      <c r="G36" s="223"/>
    </row>
    <row r="37" spans="2:7" ht="24" x14ac:dyDescent="0.25">
      <c r="B37" s="143">
        <v>11.1</v>
      </c>
      <c r="C37" s="21" t="s">
        <v>292</v>
      </c>
      <c r="D37" s="106" t="s">
        <v>7</v>
      </c>
      <c r="E37" s="227">
        <v>2</v>
      </c>
      <c r="F37" s="222">
        <v>251600</v>
      </c>
      <c r="G37" s="223">
        <f t="shared" si="2"/>
        <v>503200</v>
      </c>
    </row>
    <row r="38" spans="2:7" ht="24" x14ac:dyDescent="0.25">
      <c r="B38" s="143">
        <v>11.2</v>
      </c>
      <c r="C38" s="21" t="s">
        <v>293</v>
      </c>
      <c r="D38" s="145" t="s">
        <v>24</v>
      </c>
      <c r="E38" s="145">
        <v>30</v>
      </c>
      <c r="F38" s="222">
        <v>18600</v>
      </c>
      <c r="G38" s="223">
        <f t="shared" si="2"/>
        <v>558000</v>
      </c>
    </row>
    <row r="39" spans="2:7" ht="24" x14ac:dyDescent="0.25">
      <c r="B39" s="143">
        <v>11.3</v>
      </c>
      <c r="C39" s="21" t="s">
        <v>294</v>
      </c>
      <c r="D39" s="145" t="s">
        <v>24</v>
      </c>
      <c r="E39" s="145">
        <v>16</v>
      </c>
      <c r="F39" s="222">
        <v>19600</v>
      </c>
      <c r="G39" s="223">
        <f t="shared" si="2"/>
        <v>313600</v>
      </c>
    </row>
    <row r="40" spans="2:7" ht="24" x14ac:dyDescent="0.25">
      <c r="B40" s="143">
        <v>11.4</v>
      </c>
      <c r="C40" s="21" t="s">
        <v>295</v>
      </c>
      <c r="D40" s="145" t="s">
        <v>7</v>
      </c>
      <c r="E40" s="145">
        <v>1</v>
      </c>
      <c r="F40" s="222">
        <v>284000</v>
      </c>
      <c r="G40" s="223">
        <f t="shared" si="2"/>
        <v>284000</v>
      </c>
    </row>
    <row r="41" spans="2:7" ht="15.75" thickBot="1" x14ac:dyDescent="0.3">
      <c r="B41" s="152">
        <v>11.5</v>
      </c>
      <c r="C41" s="228" t="s">
        <v>296</v>
      </c>
      <c r="D41" s="154" t="s">
        <v>7</v>
      </c>
      <c r="E41" s="154">
        <v>12</v>
      </c>
      <c r="F41" s="155">
        <v>162510</v>
      </c>
      <c r="G41" s="156">
        <f t="shared" si="2"/>
        <v>1950120</v>
      </c>
    </row>
    <row r="42" spans="2:7" x14ac:dyDescent="0.25">
      <c r="B42" s="133"/>
      <c r="C42" s="134" t="s">
        <v>39</v>
      </c>
      <c r="D42" s="135"/>
      <c r="E42" s="136"/>
      <c r="F42" s="137"/>
      <c r="G42" s="138">
        <f>ROUND(SUM(G4:G41),0)</f>
        <v>61965530</v>
      </c>
    </row>
    <row r="43" spans="2:7" x14ac:dyDescent="0.25">
      <c r="B43" s="112"/>
      <c r="C43" s="113" t="s">
        <v>79</v>
      </c>
      <c r="D43" s="114"/>
      <c r="E43" s="139"/>
      <c r="F43" s="140"/>
      <c r="G43" s="141">
        <f>ROUNDUP((+G42*0.3),0)</f>
        <v>18589659</v>
      </c>
    </row>
    <row r="44" spans="2:7" x14ac:dyDescent="0.25">
      <c r="B44" s="112"/>
      <c r="C44" s="113" t="s">
        <v>67</v>
      </c>
      <c r="D44" s="114"/>
      <c r="E44" s="139"/>
      <c r="F44" s="140"/>
      <c r="G44" s="117"/>
    </row>
    <row r="45" spans="2:7" x14ac:dyDescent="0.25">
      <c r="B45" s="112"/>
      <c r="C45" s="113" t="s">
        <v>80</v>
      </c>
      <c r="D45" s="114"/>
      <c r="E45" s="139"/>
      <c r="F45" s="140"/>
      <c r="G45" s="117">
        <f>ROUND((G44*16%),0)</f>
        <v>0</v>
      </c>
    </row>
    <row r="46" spans="2:7" ht="15.75" thickBot="1" x14ac:dyDescent="0.3">
      <c r="B46" s="236" t="s">
        <v>297</v>
      </c>
      <c r="C46" s="237"/>
      <c r="D46" s="237"/>
      <c r="E46" s="237"/>
      <c r="F46" s="237"/>
      <c r="G46" s="142">
        <f>SUM(G42:G45)</f>
        <v>80555189</v>
      </c>
    </row>
  </sheetData>
  <mergeCells count="2">
    <mergeCell ref="B2:G2"/>
    <mergeCell ref="B46:F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</vt:lpstr>
      <vt:lpstr>1 granja</vt:lpstr>
      <vt:lpstr>2 IALL</vt:lpstr>
      <vt:lpstr>3 PIROLISIS</vt:lpstr>
      <vt:lpstr>4 SUELOS</vt:lpstr>
      <vt:lpstr>5 FISIOLOGIA VEGETAL</vt:lpstr>
      <vt:lpstr>6 FISIO PARASIT</vt:lpstr>
      <vt:lpstr>7 GENETICA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licitaciones</dc:creator>
  <cp:lastModifiedBy>Rafael Humberto Angel Rico</cp:lastModifiedBy>
  <dcterms:created xsi:type="dcterms:W3CDTF">2015-09-22T16:48:14Z</dcterms:created>
  <dcterms:modified xsi:type="dcterms:W3CDTF">2015-10-06T21:15:18Z</dcterms:modified>
</cp:coreProperties>
</file>